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Read Me" sheetId="1" r:id="rId1"/>
    <sheet name="кух.модули" sheetId="2" r:id="rId2"/>
  </sheets>
  <definedNames>
    <definedName name="бюджет">#REF!</definedName>
    <definedName name="ДВПО">#REF!</definedName>
    <definedName name="кромка">#REF!</definedName>
    <definedName name="курсБакс">#REF!</definedName>
    <definedName name="курсЕвро">#REF!</definedName>
    <definedName name="лдсп">#REF!</definedName>
    <definedName name="люкс">#REF!</definedName>
    <definedName name="марка">#REF!</definedName>
    <definedName name="набив_паз">#REF!</definedName>
    <definedName name="наценка_AlumDekor">#REF!</definedName>
    <definedName name="наценка_blum">#REF!</definedName>
    <definedName name="наценка_Boyard">#REF!</definedName>
    <definedName name="наценка_CasaItalia">#REF!</definedName>
    <definedName name="наценка_Colors">#REF!</definedName>
    <definedName name="наценка_DrewPol">#REF!</definedName>
    <definedName name="наценка_Elfa">#REF!</definedName>
    <definedName name="наценка_hettich">#REF!</definedName>
    <definedName name="наценка_kessebomer">#REF!</definedName>
    <definedName name="наценка_Raum">#REF!</definedName>
    <definedName name="наценка_Sidak">#REF!</definedName>
    <definedName name="наценка_Версаль">#REF!</definedName>
    <definedName name="наценка_ДВПО">#REF!</definedName>
    <definedName name="наценка_камень">#REF!</definedName>
    <definedName name="наценка_крашеный">#REF!</definedName>
    <definedName name="наценка_ЛДСП">#REF!</definedName>
    <definedName name="наценка_МакМарт">#REF!</definedName>
    <definedName name="наценка_МдМ">#REF!</definedName>
    <definedName name="наценка_Николаевские">#REF!</definedName>
    <definedName name="наценка_орг.стекло">#REF!</definedName>
    <definedName name="наценка_ПВХ">#REF!</definedName>
    <definedName name="наценка_пескоструй">#REF!</definedName>
    <definedName name="наценка_пластик">#REF!</definedName>
    <definedName name="наценка_пленки">#REF!</definedName>
    <definedName name="наценка_ротанг">#REF!</definedName>
    <definedName name="наценка_РусСтандарт">#REF!</definedName>
    <definedName name="наценка_стекло">#REF!</definedName>
    <definedName name="наценка_фотопечать">#REF!</definedName>
    <definedName name="наценка_фурнитура">#REF!</definedName>
    <definedName name="наценка_ЦмФ">#REF!</definedName>
    <definedName name="наценка_шпон">#REF!</definedName>
    <definedName name="не_стандарт">#REF!</definedName>
    <definedName name="опоры">#REF!</definedName>
    <definedName name="отход_ДВПО">#REF!</definedName>
    <definedName name="отход_ЛДСП">#REF!</definedName>
    <definedName name="отход_ПВХ04х19">#REF!</definedName>
    <definedName name="отход_ПВХ2х19">#REF!</definedName>
    <definedName name="серия">#REF!</definedName>
    <definedName name="стандарт">#REF!</definedName>
    <definedName name="стекло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77" i="2"/>
  <c r="O377" s="1"/>
  <c r="M377"/>
  <c r="N376"/>
  <c r="O376" s="1"/>
  <c r="M376"/>
  <c r="N375"/>
  <c r="O375" s="1"/>
  <c r="M375"/>
  <c r="O374"/>
  <c r="N374"/>
  <c r="M374"/>
  <c r="N373"/>
  <c r="O373" s="1"/>
  <c r="M373"/>
  <c r="N372"/>
  <c r="O372" s="1"/>
  <c r="M372"/>
  <c r="N371"/>
  <c r="O371" s="1"/>
  <c r="M371"/>
  <c r="N369"/>
  <c r="O369" s="1"/>
  <c r="M369"/>
  <c r="N368"/>
  <c r="O368" s="1"/>
  <c r="M368"/>
  <c r="N367"/>
  <c r="O367" s="1"/>
  <c r="M367"/>
  <c r="N366"/>
  <c r="O366" s="1"/>
  <c r="M366"/>
  <c r="N365"/>
  <c r="O365" s="1"/>
  <c r="M365"/>
  <c r="N363"/>
  <c r="O363" s="1"/>
  <c r="M363"/>
  <c r="N362"/>
  <c r="O362" s="1"/>
  <c r="M362"/>
  <c r="N361"/>
  <c r="O361" s="1"/>
  <c r="M361"/>
  <c r="N360"/>
  <c r="O360" s="1"/>
  <c r="M360"/>
  <c r="N359"/>
  <c r="O359" s="1"/>
  <c r="M359"/>
  <c r="N357"/>
  <c r="O357" s="1"/>
  <c r="M357"/>
  <c r="N356"/>
  <c r="O356" s="1"/>
  <c r="M356"/>
  <c r="N355"/>
  <c r="O355" s="1"/>
  <c r="M355"/>
  <c r="N354"/>
  <c r="O354" s="1"/>
  <c r="M354"/>
  <c r="N353"/>
  <c r="O353" s="1"/>
  <c r="M353"/>
  <c r="N351"/>
  <c r="O351" s="1"/>
  <c r="M351"/>
  <c r="N350"/>
  <c r="O350" s="1"/>
  <c r="M350"/>
  <c r="N349"/>
  <c r="O349" s="1"/>
  <c r="M349"/>
  <c r="N348"/>
  <c r="O348" s="1"/>
  <c r="M348"/>
  <c r="N347"/>
  <c r="O347" s="1"/>
  <c r="M347"/>
  <c r="N346"/>
  <c r="O346" s="1"/>
  <c r="M346"/>
  <c r="N345"/>
  <c r="O345" s="1"/>
  <c r="M345"/>
  <c r="N344"/>
  <c r="O344" s="1"/>
  <c r="M344"/>
  <c r="N343"/>
  <c r="O343" s="1"/>
  <c r="M343"/>
  <c r="N342"/>
  <c r="O342" s="1"/>
  <c r="M342"/>
  <c r="N341"/>
  <c r="O341" s="1"/>
  <c r="M341"/>
  <c r="N340"/>
  <c r="O340" s="1"/>
  <c r="M340"/>
  <c r="N339"/>
  <c r="O339" s="1"/>
  <c r="M339"/>
  <c r="N338"/>
  <c r="O338" s="1"/>
  <c r="M338"/>
  <c r="N337"/>
  <c r="O337" s="1"/>
  <c r="M337"/>
  <c r="N336"/>
  <c r="O336" s="1"/>
  <c r="M336"/>
  <c r="N335"/>
  <c r="O335" s="1"/>
  <c r="M335"/>
  <c r="N334"/>
  <c r="O334" s="1"/>
  <c r="M334"/>
  <c r="N333"/>
  <c r="O333" s="1"/>
  <c r="M333"/>
  <c r="N332"/>
  <c r="O332" s="1"/>
  <c r="M332"/>
  <c r="N331"/>
  <c r="O331" s="1"/>
  <c r="M331"/>
  <c r="N330"/>
  <c r="O330" s="1"/>
  <c r="M330"/>
  <c r="N329"/>
  <c r="O329" s="1"/>
  <c r="M329"/>
  <c r="N328"/>
  <c r="O328" s="1"/>
  <c r="M328"/>
  <c r="N327"/>
  <c r="O327" s="1"/>
  <c r="M327"/>
  <c r="N326"/>
  <c r="O326" s="1"/>
  <c r="M326"/>
  <c r="N325"/>
  <c r="O325" s="1"/>
  <c r="M325"/>
  <c r="N324"/>
  <c r="O324" s="1"/>
  <c r="M324"/>
  <c r="N323"/>
  <c r="O323" s="1"/>
  <c r="M323"/>
  <c r="N322"/>
  <c r="O322" s="1"/>
  <c r="M322"/>
  <c r="N321"/>
  <c r="O321" s="1"/>
  <c r="M321"/>
  <c r="N320"/>
  <c r="O320" s="1"/>
  <c r="M320"/>
  <c r="N319"/>
  <c r="O319" s="1"/>
  <c r="M319"/>
  <c r="N318"/>
  <c r="O318" s="1"/>
  <c r="M318"/>
  <c r="N317"/>
  <c r="O317" s="1"/>
  <c r="M317"/>
  <c r="N316"/>
  <c r="O316" s="1"/>
  <c r="M316"/>
  <c r="N315"/>
  <c r="O315" s="1"/>
  <c r="M315"/>
  <c r="N314"/>
  <c r="O314" s="1"/>
  <c r="M314"/>
  <c r="N313"/>
  <c r="O313" s="1"/>
  <c r="M313"/>
  <c r="N312"/>
  <c r="O312" s="1"/>
  <c r="M312"/>
  <c r="N311"/>
  <c r="O311" s="1"/>
  <c r="M311"/>
  <c r="N310"/>
  <c r="O310" s="1"/>
  <c r="M310"/>
  <c r="N309"/>
  <c r="O309" s="1"/>
  <c r="M309"/>
  <c r="N308"/>
  <c r="O308" s="1"/>
  <c r="M308"/>
  <c r="N307"/>
  <c r="O307" s="1"/>
  <c r="M307"/>
  <c r="N306"/>
  <c r="O306" s="1"/>
  <c r="M306"/>
  <c r="N305"/>
  <c r="O305" s="1"/>
  <c r="M305"/>
  <c r="N304"/>
  <c r="O304" s="1"/>
  <c r="M304"/>
  <c r="N303"/>
  <c r="O303" s="1"/>
  <c r="M303"/>
  <c r="N302"/>
  <c r="O302" s="1"/>
  <c r="M302"/>
  <c r="N301"/>
  <c r="O301" s="1"/>
  <c r="M301"/>
  <c r="N300"/>
  <c r="O300" s="1"/>
  <c r="M300"/>
  <c r="N299"/>
  <c r="O299" s="1"/>
  <c r="M299"/>
  <c r="N298"/>
  <c r="O298" s="1"/>
  <c r="M298"/>
  <c r="N297"/>
  <c r="O297" s="1"/>
  <c r="M297"/>
  <c r="N296"/>
  <c r="O296" s="1"/>
  <c r="M296"/>
  <c r="N295"/>
  <c r="O295" s="1"/>
  <c r="M295"/>
  <c r="N294"/>
  <c r="O294" s="1"/>
  <c r="M294"/>
  <c r="N293"/>
  <c r="O293" s="1"/>
  <c r="M293"/>
  <c r="N292"/>
  <c r="O292" s="1"/>
  <c r="M292"/>
  <c r="N291"/>
  <c r="O291" s="1"/>
  <c r="M291"/>
  <c r="N290"/>
  <c r="O290" s="1"/>
  <c r="M290"/>
  <c r="N289"/>
  <c r="O289" s="1"/>
  <c r="M289"/>
  <c r="N288"/>
  <c r="O288" s="1"/>
  <c r="M288"/>
  <c r="N287"/>
  <c r="O287" s="1"/>
  <c r="M287"/>
  <c r="N286"/>
  <c r="O286" s="1"/>
  <c r="M286"/>
  <c r="N285"/>
  <c r="O285" s="1"/>
  <c r="M285"/>
  <c r="N284"/>
  <c r="O284" s="1"/>
  <c r="M284"/>
  <c r="N283"/>
  <c r="O283" s="1"/>
  <c r="M283"/>
  <c r="N282"/>
  <c r="O282" s="1"/>
  <c r="M282"/>
  <c r="N281"/>
  <c r="O281" s="1"/>
  <c r="M281"/>
  <c r="N280"/>
  <c r="O280" s="1"/>
  <c r="M280"/>
  <c r="N279"/>
  <c r="O279" s="1"/>
  <c r="M279"/>
  <c r="N278"/>
  <c r="O278" s="1"/>
  <c r="M278"/>
  <c r="N277"/>
  <c r="O277" s="1"/>
  <c r="M277"/>
  <c r="N276"/>
  <c r="O276" s="1"/>
  <c r="M276"/>
  <c r="N275"/>
  <c r="O275" s="1"/>
  <c r="M275"/>
  <c r="N274"/>
  <c r="O274" s="1"/>
  <c r="M274"/>
  <c r="N273"/>
  <c r="O273" s="1"/>
  <c r="M273"/>
  <c r="N272"/>
  <c r="O272" s="1"/>
  <c r="M272"/>
  <c r="N271"/>
  <c r="O271" s="1"/>
  <c r="M271"/>
  <c r="N270"/>
  <c r="O270" s="1"/>
  <c r="M270"/>
  <c r="N269"/>
  <c r="O269" s="1"/>
  <c r="M269"/>
  <c r="N268"/>
  <c r="O268" s="1"/>
  <c r="M268"/>
  <c r="N267"/>
  <c r="O267" s="1"/>
  <c r="M267"/>
  <c r="N266"/>
  <c r="O266" s="1"/>
  <c r="M266"/>
  <c r="N265"/>
  <c r="O265" s="1"/>
  <c r="M265"/>
  <c r="N264"/>
  <c r="O264" s="1"/>
  <c r="M264"/>
  <c r="N263"/>
  <c r="O263" s="1"/>
  <c r="M263"/>
  <c r="N262"/>
  <c r="O262" s="1"/>
  <c r="M262"/>
  <c r="N261"/>
  <c r="O261" s="1"/>
  <c r="M261"/>
  <c r="N260"/>
  <c r="O260" s="1"/>
  <c r="M260"/>
  <c r="N259"/>
  <c r="O259" s="1"/>
  <c r="M259"/>
  <c r="N258"/>
  <c r="O258" s="1"/>
  <c r="M258"/>
  <c r="N257"/>
  <c r="O257" s="1"/>
  <c r="M257"/>
  <c r="N256"/>
  <c r="O256" s="1"/>
  <c r="M256"/>
  <c r="N255"/>
  <c r="O255" s="1"/>
  <c r="M255"/>
  <c r="N254"/>
  <c r="O254" s="1"/>
  <c r="M254"/>
  <c r="N253"/>
  <c r="O253" s="1"/>
  <c r="M253"/>
  <c r="N252"/>
  <c r="O252" s="1"/>
  <c r="M252"/>
  <c r="N251"/>
  <c r="O251" s="1"/>
  <c r="M251"/>
  <c r="N250"/>
  <c r="O250" s="1"/>
  <c r="M250"/>
  <c r="N249"/>
  <c r="O249" s="1"/>
  <c r="M249"/>
  <c r="N248"/>
  <c r="O248" s="1"/>
  <c r="M248"/>
  <c r="N247"/>
  <c r="O247" s="1"/>
  <c r="M247"/>
  <c r="N246"/>
  <c r="O246" s="1"/>
  <c r="M246"/>
  <c r="N245"/>
  <c r="O245" s="1"/>
  <c r="M245"/>
  <c r="N244"/>
  <c r="O244" s="1"/>
  <c r="M244"/>
  <c r="N243"/>
  <c r="O243" s="1"/>
  <c r="M243"/>
  <c r="N242"/>
  <c r="O242" s="1"/>
  <c r="M242"/>
  <c r="N241"/>
  <c r="O241" s="1"/>
  <c r="M241"/>
  <c r="N240"/>
  <c r="O240" s="1"/>
  <c r="M240"/>
  <c r="N239"/>
  <c r="O239" s="1"/>
  <c r="M239"/>
  <c r="N238"/>
  <c r="O238" s="1"/>
  <c r="M238"/>
  <c r="N237"/>
  <c r="O237" s="1"/>
  <c r="M237"/>
  <c r="N236"/>
  <c r="O236" s="1"/>
  <c r="M236"/>
  <c r="N235"/>
  <c r="O235" s="1"/>
  <c r="M235"/>
  <c r="N234"/>
  <c r="O234" s="1"/>
  <c r="M234"/>
  <c r="N233"/>
  <c r="O233" s="1"/>
  <c r="M233"/>
  <c r="N232"/>
  <c r="O232" s="1"/>
  <c r="M232"/>
  <c r="N231"/>
  <c r="O231" s="1"/>
  <c r="M231"/>
  <c r="N230"/>
  <c r="O230" s="1"/>
  <c r="M230"/>
  <c r="N229"/>
  <c r="O229" s="1"/>
  <c r="M229"/>
  <c r="N228"/>
  <c r="O228" s="1"/>
  <c r="M228"/>
  <c r="N227"/>
  <c r="O227" s="1"/>
  <c r="M227"/>
  <c r="N226"/>
  <c r="O226" s="1"/>
  <c r="M226"/>
  <c r="N225"/>
  <c r="O225" s="1"/>
  <c r="M225"/>
  <c r="N224"/>
  <c r="O224" s="1"/>
  <c r="M224"/>
  <c r="N223"/>
  <c r="O223" s="1"/>
  <c r="M223"/>
  <c r="N222"/>
  <c r="O222" s="1"/>
  <c r="M222"/>
  <c r="N221"/>
  <c r="O221" s="1"/>
  <c r="M221"/>
  <c r="N220"/>
  <c r="O220" s="1"/>
  <c r="M220"/>
  <c r="N219"/>
  <c r="O219" s="1"/>
  <c r="M219"/>
  <c r="N218"/>
  <c r="O218" s="1"/>
  <c r="M218"/>
  <c r="N217"/>
  <c r="O217" s="1"/>
  <c r="M217"/>
  <c r="N216"/>
  <c r="O216" s="1"/>
  <c r="M216"/>
  <c r="N215"/>
  <c r="O215" s="1"/>
  <c r="M215"/>
  <c r="N214"/>
  <c r="O214" s="1"/>
  <c r="M214"/>
  <c r="N213"/>
  <c r="O213" s="1"/>
  <c r="M213"/>
  <c r="N212"/>
  <c r="O212" s="1"/>
  <c r="M212"/>
  <c r="N211"/>
  <c r="O211" s="1"/>
  <c r="M211"/>
  <c r="N210"/>
  <c r="O210" s="1"/>
  <c r="M210"/>
  <c r="N209"/>
  <c r="O209" s="1"/>
  <c r="M209"/>
  <c r="N208"/>
  <c r="O208" s="1"/>
  <c r="M208"/>
  <c r="N207"/>
  <c r="O207" s="1"/>
  <c r="M207"/>
  <c r="N206"/>
  <c r="O206" s="1"/>
  <c r="M206"/>
  <c r="N205"/>
  <c r="O205" s="1"/>
  <c r="M205"/>
  <c r="N204"/>
  <c r="O204" s="1"/>
  <c r="M204"/>
  <c r="N203"/>
  <c r="O203" s="1"/>
  <c r="M203"/>
  <c r="N202"/>
  <c r="O202" s="1"/>
  <c r="M202"/>
  <c r="N201"/>
  <c r="O201" s="1"/>
  <c r="M201"/>
  <c r="N200"/>
  <c r="O200" s="1"/>
  <c r="M200"/>
  <c r="N199"/>
  <c r="O199" s="1"/>
  <c r="M199"/>
  <c r="N198"/>
  <c r="O198" s="1"/>
  <c r="M198"/>
  <c r="N197"/>
  <c r="O197" s="1"/>
  <c r="M197"/>
  <c r="N196"/>
  <c r="O196" s="1"/>
  <c r="M196"/>
  <c r="N195"/>
  <c r="O195" s="1"/>
  <c r="M195"/>
  <c r="N194"/>
  <c r="O194" s="1"/>
  <c r="M194"/>
  <c r="N193"/>
  <c r="O193" s="1"/>
  <c r="M193"/>
  <c r="N192"/>
  <c r="O192" s="1"/>
  <c r="M192"/>
  <c r="N191"/>
  <c r="O191" s="1"/>
  <c r="M191"/>
  <c r="N190"/>
  <c r="O190" s="1"/>
  <c r="M190"/>
  <c r="N189"/>
  <c r="O189" s="1"/>
  <c r="M189"/>
  <c r="N188"/>
  <c r="O188" s="1"/>
  <c r="M188"/>
  <c r="N187"/>
  <c r="O187" s="1"/>
  <c r="M187"/>
  <c r="N186"/>
  <c r="O186" s="1"/>
  <c r="M186"/>
  <c r="N185"/>
  <c r="O185" s="1"/>
  <c r="M185"/>
  <c r="N184"/>
  <c r="O184" s="1"/>
  <c r="M184"/>
  <c r="N183"/>
  <c r="O183" s="1"/>
  <c r="M183"/>
  <c r="N182"/>
  <c r="O182" s="1"/>
  <c r="M182"/>
  <c r="N181"/>
  <c r="O181" s="1"/>
  <c r="M181"/>
  <c r="N180"/>
  <c r="O180" s="1"/>
  <c r="M180"/>
  <c r="N179"/>
  <c r="O179" s="1"/>
  <c r="M179"/>
  <c r="N178"/>
  <c r="O178" s="1"/>
  <c r="M178"/>
  <c r="N177"/>
  <c r="O177" s="1"/>
  <c r="M177"/>
  <c r="N175"/>
  <c r="O175" s="1"/>
  <c r="M175"/>
  <c r="N174"/>
  <c r="O174" s="1"/>
  <c r="M174"/>
  <c r="N173"/>
  <c r="O173" s="1"/>
  <c r="M173"/>
  <c r="N172"/>
  <c r="O172" s="1"/>
  <c r="M172"/>
  <c r="N171"/>
  <c r="O171" s="1"/>
  <c r="M171"/>
  <c r="N170"/>
  <c r="O170" s="1"/>
  <c r="M170"/>
  <c r="N169"/>
  <c r="O169" s="1"/>
  <c r="M169"/>
  <c r="N168"/>
  <c r="O168" s="1"/>
  <c r="M168"/>
  <c r="N167"/>
  <c r="O167" s="1"/>
  <c r="M167"/>
  <c r="N166"/>
  <c r="O166" s="1"/>
  <c r="M166"/>
  <c r="N165"/>
  <c r="O165" s="1"/>
  <c r="M165"/>
  <c r="N164"/>
  <c r="O164" s="1"/>
  <c r="M164"/>
  <c r="N163"/>
  <c r="O163" s="1"/>
  <c r="M163"/>
  <c r="N162"/>
  <c r="O162" s="1"/>
  <c r="M162"/>
  <c r="N161"/>
  <c r="O161" s="1"/>
  <c r="M161"/>
  <c r="N160"/>
  <c r="O160" s="1"/>
  <c r="M160"/>
  <c r="N159"/>
  <c r="O159" s="1"/>
  <c r="M159"/>
  <c r="N158"/>
  <c r="O158" s="1"/>
  <c r="M158"/>
  <c r="N157"/>
  <c r="O157" s="1"/>
  <c r="M157"/>
  <c r="N156"/>
  <c r="O156" s="1"/>
  <c r="M156"/>
  <c r="N155"/>
  <c r="O155" s="1"/>
  <c r="M155"/>
  <c r="N154"/>
  <c r="O154" s="1"/>
  <c r="M154"/>
  <c r="N153"/>
  <c r="O153" s="1"/>
  <c r="M153"/>
  <c r="N152"/>
  <c r="O152" s="1"/>
  <c r="M152"/>
  <c r="N151"/>
  <c r="O151" s="1"/>
  <c r="M151"/>
  <c r="N150"/>
  <c r="O150" s="1"/>
  <c r="M150"/>
  <c r="N149"/>
  <c r="O149" s="1"/>
  <c r="M149"/>
  <c r="N148"/>
  <c r="O148" s="1"/>
  <c r="M148"/>
  <c r="N147"/>
  <c r="O147" s="1"/>
  <c r="M147"/>
  <c r="N146"/>
  <c r="O146" s="1"/>
  <c r="M146"/>
  <c r="N145"/>
  <c r="O145" s="1"/>
  <c r="M145"/>
  <c r="N144"/>
  <c r="O144" s="1"/>
  <c r="M144"/>
  <c r="N143"/>
  <c r="O143" s="1"/>
  <c r="M143"/>
  <c r="N142"/>
  <c r="O142" s="1"/>
  <c r="M142"/>
  <c r="N141"/>
  <c r="O141" s="1"/>
  <c r="M141"/>
  <c r="N140"/>
  <c r="O140" s="1"/>
  <c r="M140"/>
  <c r="N139"/>
  <c r="O139" s="1"/>
  <c r="M139"/>
  <c r="N138"/>
  <c r="O138" s="1"/>
  <c r="M138"/>
  <c r="N137"/>
  <c r="O137" s="1"/>
  <c r="M137"/>
  <c r="N136"/>
  <c r="O136" s="1"/>
  <c r="M136"/>
  <c r="N135"/>
  <c r="O135" s="1"/>
  <c r="M135"/>
  <c r="N134"/>
  <c r="O134" s="1"/>
  <c r="M134"/>
  <c r="N133"/>
  <c r="O133" s="1"/>
  <c r="M133"/>
  <c r="N132"/>
  <c r="O132" s="1"/>
  <c r="M132"/>
  <c r="N131"/>
  <c r="O131" s="1"/>
  <c r="M131"/>
  <c r="N130"/>
  <c r="O130" s="1"/>
  <c r="M130"/>
  <c r="N129"/>
  <c r="O129" s="1"/>
  <c r="M129"/>
  <c r="N128"/>
  <c r="O128" s="1"/>
  <c r="M128"/>
  <c r="N127"/>
  <c r="O127" s="1"/>
  <c r="M127"/>
  <c r="N126"/>
  <c r="O126" s="1"/>
  <c r="M126"/>
  <c r="N125"/>
  <c r="O125" s="1"/>
  <c r="M125"/>
  <c r="N124"/>
  <c r="O124" s="1"/>
  <c r="M124"/>
  <c r="N123"/>
  <c r="O123" s="1"/>
  <c r="M123"/>
  <c r="N122"/>
  <c r="O122" s="1"/>
  <c r="M122"/>
  <c r="N121"/>
  <c r="O121" s="1"/>
  <c r="M121"/>
  <c r="N120"/>
  <c r="O120" s="1"/>
  <c r="M120"/>
  <c r="N119"/>
  <c r="O119" s="1"/>
  <c r="M119"/>
  <c r="N118"/>
  <c r="O118" s="1"/>
  <c r="M118"/>
  <c r="N117"/>
  <c r="O117" s="1"/>
  <c r="M117"/>
  <c r="N116"/>
  <c r="O116" s="1"/>
  <c r="M116"/>
  <c r="N115"/>
  <c r="O115" s="1"/>
  <c r="M115"/>
  <c r="N114"/>
  <c r="O114" s="1"/>
  <c r="M114"/>
  <c r="N113"/>
  <c r="O113" s="1"/>
  <c r="M113"/>
  <c r="N112"/>
  <c r="O112" s="1"/>
  <c r="M112"/>
  <c r="N111"/>
  <c r="O111" s="1"/>
  <c r="M111"/>
  <c r="N110"/>
  <c r="O110" s="1"/>
  <c r="M110"/>
  <c r="N109"/>
  <c r="O109" s="1"/>
  <c r="M109"/>
  <c r="N108"/>
  <c r="O108" s="1"/>
  <c r="M108"/>
  <c r="N107"/>
  <c r="O107" s="1"/>
  <c r="M107"/>
  <c r="N106"/>
  <c r="O106" s="1"/>
  <c r="M106"/>
  <c r="N105"/>
  <c r="O105" s="1"/>
  <c r="M105"/>
  <c r="N104"/>
  <c r="O104" s="1"/>
  <c r="M104"/>
  <c r="N103"/>
  <c r="O103" s="1"/>
  <c r="M103"/>
  <c r="N102"/>
  <c r="O102" s="1"/>
  <c r="M102"/>
  <c r="N101"/>
  <c r="O101" s="1"/>
  <c r="M101"/>
  <c r="N100"/>
  <c r="O100" s="1"/>
  <c r="M100"/>
  <c r="N99"/>
  <c r="O99" s="1"/>
  <c r="M99"/>
  <c r="N98"/>
  <c r="O98" s="1"/>
  <c r="M98"/>
  <c r="N97"/>
  <c r="O97" s="1"/>
  <c r="M97"/>
  <c r="N96"/>
  <c r="O96" s="1"/>
  <c r="M96"/>
  <c r="N95"/>
  <c r="O95" s="1"/>
  <c r="M95"/>
  <c r="N94"/>
  <c r="O94" s="1"/>
  <c r="M94"/>
  <c r="N93"/>
  <c r="O93" s="1"/>
  <c r="M93"/>
  <c r="N92"/>
  <c r="O92" s="1"/>
  <c r="M92"/>
  <c r="N91"/>
  <c r="O91" s="1"/>
  <c r="M91"/>
  <c r="N90"/>
  <c r="O90" s="1"/>
  <c r="M90"/>
  <c r="N89"/>
  <c r="O89" s="1"/>
  <c r="M89"/>
  <c r="N88"/>
  <c r="O88" s="1"/>
  <c r="M88"/>
  <c r="N87"/>
  <c r="O87" s="1"/>
  <c r="M87"/>
  <c r="N86"/>
  <c r="O86" s="1"/>
  <c r="M86"/>
  <c r="N85"/>
  <c r="O85" s="1"/>
  <c r="M85"/>
  <c r="N84"/>
  <c r="O84" s="1"/>
  <c r="M84"/>
  <c r="N83"/>
  <c r="O83" s="1"/>
  <c r="M83"/>
  <c r="N82"/>
  <c r="O82" s="1"/>
  <c r="M82"/>
  <c r="N81"/>
  <c r="O81" s="1"/>
  <c r="M81"/>
  <c r="N80"/>
  <c r="O80" s="1"/>
  <c r="M80"/>
  <c r="N79"/>
  <c r="O79" s="1"/>
  <c r="M79"/>
  <c r="N78"/>
  <c r="O78" s="1"/>
  <c r="M78"/>
  <c r="N77"/>
  <c r="O77" s="1"/>
  <c r="M77"/>
  <c r="N76"/>
  <c r="O76" s="1"/>
  <c r="M76"/>
  <c r="N75"/>
  <c r="O75" s="1"/>
  <c r="M75"/>
  <c r="N74"/>
  <c r="O74" s="1"/>
  <c r="M74"/>
  <c r="N73"/>
  <c r="O73" s="1"/>
  <c r="M73"/>
  <c r="N72"/>
  <c r="O72" s="1"/>
  <c r="M72"/>
  <c r="N71"/>
  <c r="O71" s="1"/>
  <c r="M71"/>
  <c r="N70"/>
  <c r="O70" s="1"/>
  <c r="M70"/>
  <c r="N69"/>
  <c r="O69" s="1"/>
  <c r="M69"/>
  <c r="N68"/>
  <c r="O68" s="1"/>
  <c r="M68" s="1"/>
  <c r="N67"/>
  <c r="O67" s="1"/>
  <c r="M67"/>
  <c r="N66"/>
  <c r="O66" s="1"/>
  <c r="M66" s="1"/>
  <c r="N65"/>
  <c r="O65" s="1"/>
  <c r="M65"/>
  <c r="N64"/>
  <c r="O64" s="1"/>
  <c r="M64"/>
  <c r="N59"/>
  <c r="O59" s="1"/>
  <c r="M59"/>
  <c r="N58"/>
  <c r="O58" s="1"/>
  <c r="M58"/>
  <c r="N57"/>
  <c r="O57" s="1"/>
  <c r="M57"/>
  <c r="N56"/>
  <c r="O56" s="1"/>
  <c r="M56"/>
  <c r="N55"/>
  <c r="O55" s="1"/>
  <c r="M55"/>
  <c r="N54"/>
  <c r="O54" s="1"/>
  <c r="M54"/>
  <c r="N53"/>
  <c r="O53" s="1"/>
  <c r="M53"/>
  <c r="N52"/>
  <c r="O52" s="1"/>
  <c r="M52"/>
  <c r="N51"/>
  <c r="O51" s="1"/>
  <c r="M51"/>
  <c r="N50"/>
  <c r="O50" s="1"/>
  <c r="M50"/>
  <c r="N49"/>
  <c r="O49" s="1"/>
  <c r="M49"/>
  <c r="N48"/>
  <c r="O48" s="1"/>
  <c r="M48"/>
  <c r="N47"/>
  <c r="O47" s="1"/>
  <c r="M47"/>
  <c r="N46"/>
  <c r="O46" s="1"/>
  <c r="M46"/>
  <c r="N45"/>
  <c r="O45" s="1"/>
  <c r="M45"/>
  <c r="N44"/>
  <c r="O44" s="1"/>
  <c r="M44"/>
  <c r="N43"/>
  <c r="O43" s="1"/>
  <c r="M43"/>
  <c r="N42"/>
  <c r="O42" s="1"/>
  <c r="M42"/>
  <c r="N41"/>
  <c r="O41" s="1"/>
  <c r="M41"/>
  <c r="N40"/>
  <c r="O40" s="1"/>
  <c r="M40"/>
  <c r="N39"/>
  <c r="O39" s="1"/>
  <c r="M39"/>
  <c r="N38"/>
  <c r="O38" s="1"/>
  <c r="M38"/>
  <c r="N37"/>
  <c r="O37" s="1"/>
  <c r="M37"/>
  <c r="N36"/>
  <c r="O36" s="1"/>
  <c r="M36"/>
  <c r="N35"/>
  <c r="O35" s="1"/>
  <c r="M35"/>
  <c r="N34"/>
  <c r="O34" s="1"/>
  <c r="M34"/>
  <c r="N33"/>
  <c r="O33" s="1"/>
  <c r="M33"/>
  <c r="N32"/>
  <c r="O32" s="1"/>
  <c r="M32"/>
  <c r="N31"/>
  <c r="O31" s="1"/>
  <c r="M31"/>
  <c r="N30"/>
  <c r="O30" s="1"/>
  <c r="M30"/>
  <c r="N29"/>
  <c r="O29" s="1"/>
  <c r="M29"/>
  <c r="N28"/>
  <c r="O28" s="1"/>
  <c r="M28"/>
  <c r="N27"/>
  <c r="O27" s="1"/>
  <c r="M27"/>
  <c r="N26"/>
  <c r="O26" s="1"/>
  <c r="M26"/>
  <c r="N25"/>
  <c r="O25" s="1"/>
  <c r="M25"/>
  <c r="N24"/>
  <c r="O24" s="1"/>
  <c r="M24"/>
  <c r="N23"/>
  <c r="O23" s="1"/>
  <c r="M23"/>
  <c r="N22"/>
  <c r="O22" s="1"/>
  <c r="M22"/>
  <c r="N21"/>
  <c r="O21" s="1"/>
  <c r="M21"/>
  <c r="N20"/>
  <c r="O20" s="1"/>
  <c r="M20"/>
  <c r="N19"/>
  <c r="O19" s="1"/>
  <c r="M19"/>
  <c r="N18"/>
  <c r="O18" s="1"/>
  <c r="M18" s="1"/>
  <c r="N17"/>
  <c r="O17" s="1"/>
  <c r="M17"/>
  <c r="N16"/>
  <c r="M16"/>
  <c r="N15"/>
  <c r="O15" s="1"/>
  <c r="M15"/>
  <c r="N14"/>
  <c r="O14" s="1"/>
  <c r="M14"/>
  <c r="N13"/>
  <c r="O13" s="1"/>
  <c r="M13" s="1"/>
  <c r="M11"/>
  <c r="M10"/>
  <c r="M9"/>
  <c r="M8"/>
  <c r="N6"/>
  <c r="K3"/>
  <c r="F3" l="1"/>
</calcChain>
</file>

<file path=xl/sharedStrings.xml><?xml version="1.0" encoding="utf-8"?>
<sst xmlns="http://schemas.openxmlformats.org/spreadsheetml/2006/main" count="372" uniqueCount="369">
  <si>
    <t>«Калькуляция 3.0», 2024 год, версия 1.0</t>
  </si>
  <si>
    <t>Разработчик: Вьюник Алексей</t>
  </si>
  <si>
    <t>e-mail: valexi1980@ya.ru</t>
  </si>
  <si>
    <t>aliv.by</t>
  </si>
  <si>
    <t>Прошу писать на mail все недочеты, обнаруженные вами при использовании данной таблицы!</t>
  </si>
  <si>
    <t>С уважением, Вьюник Алексей</t>
  </si>
  <si>
    <t>Внимание!!! Данный калькулятор не является публичной офертой</t>
  </si>
  <si>
    <t>Фурнитура</t>
  </si>
  <si>
    <t>Blum</t>
  </si>
  <si>
    <t>Здесь будет стоимость кухни</t>
  </si>
  <si>
    <t>Фасады</t>
  </si>
  <si>
    <t>накрутка:</t>
  </si>
  <si>
    <t>вх.Цена</t>
  </si>
  <si>
    <t>№</t>
  </si>
  <si>
    <t>Изображение</t>
  </si>
  <si>
    <t>Высота мм</t>
  </si>
  <si>
    <t>Глубина мм</t>
  </si>
  <si>
    <t>Ширина мм</t>
  </si>
  <si>
    <t>кол-во</t>
  </si>
  <si>
    <t>расчет</t>
  </si>
  <si>
    <t>Корпус</t>
  </si>
  <si>
    <t>Направляющие</t>
  </si>
  <si>
    <t>каркас</t>
  </si>
  <si>
    <t>AGT</t>
  </si>
  <si>
    <t>ДСП</t>
  </si>
  <si>
    <t>ДСП древ</t>
  </si>
  <si>
    <t>Fenix</t>
  </si>
  <si>
    <t>AKS</t>
  </si>
  <si>
    <t>GTV</t>
  </si>
  <si>
    <t>Hettich</t>
  </si>
  <si>
    <t>Premium</t>
  </si>
  <si>
    <r>
      <rPr>
        <sz val="10"/>
        <color rgb="FF2A6099"/>
        <rFont val="Arial"/>
        <family val="2"/>
        <charset val="204"/>
      </rPr>
      <t>В зависимости от</t>
    </r>
    <r>
      <rPr>
        <b/>
        <sz val="10"/>
        <color rgb="FF2A6099"/>
        <rFont val="Arial"/>
        <family val="2"/>
        <charset val="204"/>
      </rPr>
      <t xml:space="preserve"> </t>
    </r>
    <r>
      <rPr>
        <b/>
        <sz val="12"/>
        <color rgb="FFFF4000"/>
        <rFont val="Arial"/>
        <family val="2"/>
        <charset val="204"/>
      </rPr>
      <t>ширины</t>
    </r>
    <r>
      <rPr>
        <b/>
        <sz val="10"/>
        <color rgb="FF2A6099"/>
        <rFont val="Arial"/>
        <family val="2"/>
        <charset val="204"/>
      </rPr>
      <t xml:space="preserve"> </t>
    </r>
    <r>
      <rPr>
        <sz val="10"/>
        <color rgb="FF2A6099"/>
        <rFont val="Arial"/>
        <family val="2"/>
        <charset val="204"/>
      </rPr>
      <t>модуля выберите необходимое количество</t>
    </r>
  </si>
  <si>
    <t>Столешница , метр погонный</t>
  </si>
  <si>
    <t>Постформинг 38мм</t>
  </si>
  <si>
    <t>HPL-плита 12мм</t>
  </si>
  <si>
    <t>Искусственный камень 20мм</t>
  </si>
  <si>
    <t>1.1</t>
  </si>
  <si>
    <r>
      <rPr>
        <sz val="7"/>
        <color rgb="FF000000"/>
        <rFont val="Verdana"/>
        <family val="2"/>
        <charset val="204"/>
      </rPr>
      <t xml:space="preserve">Шкаф нижний Однодверный </t>
    </r>
    <r>
      <rPr>
        <sz val="7"/>
        <color rgb="FFC9211E"/>
        <rFont val="Verdana"/>
        <family val="2"/>
        <charset val="204"/>
      </rPr>
      <t>Мойка</t>
    </r>
  </si>
  <si>
    <t>1.2</t>
  </si>
  <si>
    <t>1.3</t>
  </si>
  <si>
    <t>1.4</t>
  </si>
  <si>
    <t>1.5</t>
  </si>
  <si>
    <t>2.2</t>
  </si>
  <si>
    <r>
      <rPr>
        <sz val="7"/>
        <color rgb="FF000000"/>
        <rFont val="Verdana"/>
        <family val="2"/>
        <charset val="204"/>
      </rPr>
      <t xml:space="preserve">Шкаф нижний Двухдверный </t>
    </r>
    <r>
      <rPr>
        <sz val="7"/>
        <color rgb="FFC9211E"/>
        <rFont val="Verdana"/>
        <family val="2"/>
        <charset val="204"/>
      </rPr>
      <t>Мойка</t>
    </r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</si>
  <si>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</si>
  <si>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</si>
  <si>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</si>
  <si>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</si>
  <si>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</si>
  <si>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</si>
  <si>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</si>
  <si>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</si>
  <si>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</si>
  <si>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</si>
  <si>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</si>
  <si>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</si>
  <si>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</si>
  <si>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</si>
  <si>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</si>
  <si>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</si>
  <si>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</si>
  <si>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</si>
  <si>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</si>
  <si>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</si>
  <si>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</si>
  <si>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</si>
  <si>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</si>
  <si>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</si>
  <si>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7.1</t>
  </si>
  <si>
    <t>Шкаф нижний под Стиральную Машину</t>
  </si>
  <si>
    <t>7.2</t>
  </si>
  <si>
    <t>7.3</t>
  </si>
  <si>
    <t>7.4</t>
  </si>
  <si>
    <t>8.1</t>
  </si>
  <si>
    <t>Шкаф нижний Открытый с двумя полками</t>
  </si>
  <si>
    <t>8.2</t>
  </si>
  <si>
    <t>8.3</t>
  </si>
  <si>
    <t>8.4</t>
  </si>
  <si>
    <t>Шкаф нижний для посудомоечной машины или встроеного холодильника (маразильника)</t>
  </si>
  <si>
    <t>9.1</t>
  </si>
  <si>
    <t>Шкаф нижний Бутылочница</t>
  </si>
  <si>
    <t>9.2</t>
  </si>
  <si>
    <t>9.3</t>
  </si>
  <si>
    <t>9.4</t>
  </si>
  <si>
    <t>10.1</t>
  </si>
  <si>
    <t>Шкаф нижний Однодверный</t>
  </si>
  <si>
    <t>10.2</t>
  </si>
  <si>
    <t>10.3</t>
  </si>
  <si>
    <t>10.4</t>
  </si>
  <si>
    <t>10.5</t>
  </si>
  <si>
    <t>10.6</t>
  </si>
  <si>
    <t>10.7</t>
  </si>
  <si>
    <t>10.8</t>
  </si>
  <si>
    <t>10.9</t>
  </si>
  <si>
    <t>11.1</t>
  </si>
  <si>
    <t>Шкаф нижний Двухдверный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</si>
  <si>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</si>
  <si>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</si>
  <si>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</si>
  <si>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</si>
  <si>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</si>
  <si>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</si>
  <si>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</si>
  <si>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</si>
  <si>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</si>
  <si>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</si>
  <si>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12.1</t>
  </si>
  <si>
    <t>Шкаф нижний Однодверный 1М ящик</t>
  </si>
  <si>
    <t>12.2</t>
  </si>
  <si>
    <t>12.3</t>
  </si>
  <si>
    <t>12.4</t>
  </si>
  <si>
    <t>12.5</t>
  </si>
  <si>
    <t>12.6</t>
  </si>
  <si>
    <t>12.7</t>
  </si>
  <si>
    <t>13.1</t>
  </si>
  <si>
    <t xml:space="preserve">Шкаф нижний Двухдверный 1М ящик 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</si>
  <si>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</si>
  <si>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</si>
  <si>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</si>
  <si>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</si>
  <si>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</si>
  <si>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</si>
  <si>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</si>
  <si>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</si>
  <si>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</si>
  <si>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</si>
  <si>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15.1</t>
  </si>
  <si>
    <t xml:space="preserve">Шкаф нижний 4М ящика 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</si>
  <si>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</si>
  <si>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</si>
  <si>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</si>
  <si>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</si>
  <si>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</si>
  <si>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</si>
  <si>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</si>
  <si>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</si>
  <si>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</si>
  <si>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</si>
  <si>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</si>
  <si>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</si>
  <si>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</si>
  <si>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</si>
  <si>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16.1</t>
  </si>
  <si>
    <t xml:space="preserve">Шкаф нижний 2М 1Б яшик 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</si>
  <si>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</si>
  <si>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</si>
  <si>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</si>
  <si>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</si>
  <si>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</si>
  <si>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</si>
  <si>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</si>
  <si>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</si>
  <si>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</si>
  <si>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</si>
  <si>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</si>
  <si>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</si>
  <si>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</si>
  <si>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</si>
  <si>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19.1</t>
  </si>
  <si>
    <t xml:space="preserve">Шкаф нижний 2Б ящика 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</si>
  <si>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</si>
  <si>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</si>
  <si>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</si>
  <si>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</si>
  <si>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</si>
  <si>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</si>
  <si>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</si>
  <si>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</si>
  <si>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</si>
  <si>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</si>
  <si>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</si>
  <si>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</si>
  <si>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</si>
  <si>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</si>
  <si>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21.3</t>
  </si>
  <si>
    <t xml:space="preserve">Шкаф нижний  Ниша под духовку с 1М ящиком </t>
  </si>
  <si>
    <t>21.4</t>
  </si>
  <si>
    <t>26.1</t>
  </si>
  <si>
    <t>Шкаф нижний Открытый Окончание радиусное</t>
  </si>
  <si>
    <t>26.2</t>
  </si>
  <si>
    <t>26.3</t>
  </si>
  <si>
    <t>26.4</t>
  </si>
  <si>
    <t>26.5</t>
  </si>
  <si>
    <t>26.6</t>
  </si>
  <si>
    <t>26.7</t>
  </si>
  <si>
    <t>26.8</t>
  </si>
  <si>
    <t>27.1</t>
  </si>
  <si>
    <t>Шкаф навесной    Открытый с двумя полками</t>
  </si>
  <si>
    <t>27.2</t>
  </si>
  <si>
    <t>27.3</t>
  </si>
  <si>
    <t>27.4</t>
  </si>
  <si>
    <t>Шкаф навесной угловой</t>
  </si>
  <si>
    <t>28.1</t>
  </si>
  <si>
    <t xml:space="preserve">Посудосушка    Одна дверь </t>
  </si>
  <si>
    <t>28.2</t>
  </si>
  <si>
    <t>28.3</t>
  </si>
  <si>
    <t>28.4</t>
  </si>
  <si>
    <t>29.1</t>
  </si>
  <si>
    <t xml:space="preserve">Посудосушка    Двухдверный </t>
  </si>
  <si>
    <t>29.2</t>
  </si>
  <si>
    <t>29.3</t>
  </si>
  <si>
    <t>29.4</t>
  </si>
  <si>
    <t>29.5</t>
  </si>
  <si>
    <t>30.1</t>
  </si>
  <si>
    <t>Шкаф навесной    Однодверный</t>
  </si>
  <si>
    <t>30.2</t>
  </si>
  <si>
    <t>30.3</t>
  </si>
  <si>
    <t>30.4</t>
  </si>
  <si>
    <t>30.5</t>
  </si>
  <si>
    <t>30.6</t>
  </si>
  <si>
    <t>30.7</t>
  </si>
  <si>
    <t>30.8</t>
  </si>
  <si>
    <t>30.9</t>
  </si>
  <si>
    <t>31.1</t>
  </si>
  <si>
    <t>Шкаф навесной    Двухдверный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</si>
  <si>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</si>
  <si>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</si>
  <si>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</si>
  <si>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</si>
  <si>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</si>
  <si>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</si>
  <si>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</si>
  <si>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</si>
  <si>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</si>
  <si>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</si>
  <si>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32.1</t>
  </si>
  <si>
    <t xml:space="preserve">Шкаф навесной    Однодверный горизонтальный с нишей 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</si>
  <si>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</si>
  <si>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</si>
  <si>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</si>
  <si>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</si>
  <si>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</si>
  <si>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</si>
  <si>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</si>
  <si>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</si>
  <si>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</si>
  <si>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</si>
  <si>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</si>
  <si>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33.1</t>
  </si>
  <si>
    <t>Шкаф навесной    Двухдверный горизонтальный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</si>
  <si>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</si>
  <si>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</si>
  <si>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</si>
  <si>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</si>
  <si>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</si>
  <si>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</si>
  <si>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</si>
  <si>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</si>
  <si>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</si>
  <si>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</si>
  <si>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</si>
  <si>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Шкаф навесной
 Складной подъемник   
 Двухдверный горизонтальный</t>
  </si>
  <si>
    <t>42.1</t>
  </si>
  <si>
    <t>Шкаф навесной h300 Однодверный Горизонтальный,  над холодильником</t>
  </si>
  <si>
    <t>42.2</t>
  </si>
  <si>
    <t>42.3</t>
  </si>
  <si>
    <t>42.4</t>
  </si>
  <si>
    <t>42.5</t>
  </si>
  <si>
    <t>42.6</t>
  </si>
  <si>
    <t>42.7</t>
  </si>
  <si>
    <t>42.8</t>
  </si>
  <si>
    <t>42.9</t>
  </si>
  <si>
    <t>42.10</t>
  </si>
  <si>
    <t>42.11</t>
  </si>
  <si>
    <t>42.12</t>
  </si>
  <si>
    <t>58.1</t>
  </si>
  <si>
    <t>Шкаф навесной h400 Однодверный Горизонтальный</t>
  </si>
  <si>
    <t>58.2</t>
  </si>
  <si>
    <t>58.3</t>
  </si>
  <si>
    <t>58.4</t>
  </si>
  <si>
    <t>58.5</t>
  </si>
  <si>
    <t>58.6</t>
  </si>
  <si>
    <t>58.7</t>
  </si>
  <si>
    <t>58.8</t>
  </si>
  <si>
    <t>58.9</t>
  </si>
  <si>
    <t>58.10</t>
  </si>
  <si>
    <t>58.11</t>
  </si>
  <si>
    <t>58.12</t>
  </si>
  <si>
    <t>66.1</t>
  </si>
  <si>
    <t>Шкаф навесной h500 Однодверный горизонтальный</t>
  </si>
  <si>
    <t>66.2</t>
  </si>
  <si>
    <t>66.3</t>
  </si>
  <si>
    <t>66.4</t>
  </si>
  <si>
    <t>66.5</t>
  </si>
  <si>
    <t>66.6</t>
  </si>
  <si>
    <t>66.7</t>
  </si>
  <si>
    <t>66.8</t>
  </si>
  <si>
    <t>66.9</t>
  </si>
  <si>
    <t>66.10</t>
  </si>
  <si>
    <t>66.11</t>
  </si>
  <si>
    <t>66.12</t>
  </si>
  <si>
    <t>67.1</t>
  </si>
  <si>
    <t>Шкаф навесной h600 Однодверный горизонтальный</t>
  </si>
  <si>
    <t>67.2</t>
  </si>
  <si>
    <t>67.3</t>
  </si>
  <si>
    <t>67.4</t>
  </si>
  <si>
    <t>67.5</t>
  </si>
  <si>
    <t>67.6</t>
  </si>
  <si>
    <t>67.7</t>
  </si>
  <si>
    <t>67.8</t>
  </si>
  <si>
    <t>67.9</t>
  </si>
  <si>
    <t>67.10</t>
  </si>
  <si>
    <t>67.11</t>
  </si>
  <si>
    <t>67.12</t>
  </si>
  <si>
    <t>76.1</t>
  </si>
  <si>
    <t>Пенал 2500 Двухдверный</t>
  </si>
  <si>
    <t>76.2</t>
  </si>
  <si>
    <t>76.3</t>
  </si>
  <si>
    <t>76.4</t>
  </si>
  <si>
    <t>76.5</t>
  </si>
  <si>
    <t>76.6</t>
  </si>
  <si>
    <t>76.7</t>
  </si>
  <si>
    <t>77.1</t>
  </si>
  <si>
    <t>Пенал 2500 Четырехдверный</t>
  </si>
  <si>
    <t>77.2</t>
  </si>
  <si>
    <t>77.3</t>
  </si>
  <si>
    <t>77.4</t>
  </si>
  <si>
    <t>77.5</t>
  </si>
  <si>
    <t>77.6</t>
  </si>
  <si>
    <t>77.7</t>
  </si>
  <si>
    <t>77.8</t>
  </si>
  <si>
    <t>77.9</t>
  </si>
  <si>
    <t>77.10</t>
  </si>
  <si>
    <t>77.11</t>
  </si>
  <si>
    <t>80.1</t>
  </si>
  <si>
    <t xml:space="preserve">Пенал 2500 Однодверный с 2Б ящиками </t>
  </si>
  <si>
    <t>80.2</t>
  </si>
  <si>
    <t>80.3</t>
  </si>
  <si>
    <t>80.4</t>
  </si>
  <si>
    <t>80.5</t>
  </si>
  <si>
    <t>80.6</t>
  </si>
  <si>
    <t>80.7</t>
  </si>
  <si>
    <t>81.1</t>
  </si>
  <si>
    <t xml:space="preserve">Пенал 2500 Двухдверный с 2Б ящиками </t>
  </si>
  <si>
    <t>81.2</t>
  </si>
  <si>
    <t>81.3</t>
  </si>
  <si>
    <t>81.4</t>
  </si>
  <si>
    <t>81.5</t>
  </si>
  <si>
    <t>81.6</t>
  </si>
  <si>
    <t>81.7</t>
  </si>
  <si>
    <t>81.8</t>
  </si>
  <si>
    <t>81.9</t>
  </si>
  <si>
    <t>81.10</t>
  </si>
  <si>
    <t>81.11</t>
  </si>
  <si>
    <t>98.1</t>
  </si>
  <si>
    <t>Пенал 2500 Двухдверный с нишей под духовку</t>
  </si>
  <si>
    <t>98.2</t>
  </si>
  <si>
    <t>100.1</t>
  </si>
  <si>
    <t xml:space="preserve">Пенал 2040 Однодверный с нишей под духовку с 2Б ящиками  </t>
  </si>
  <si>
    <t>100.2</t>
  </si>
  <si>
    <t>102.1</t>
  </si>
  <si>
    <t>Пенал 2500 Двухдверный с нишей под духовку и микроволновку</t>
  </si>
  <si>
    <t>102.2</t>
  </si>
  <si>
    <t>104.1</t>
  </si>
  <si>
    <t>Пенал 2500 Однодверный с нишей под духовку и микроволновку с 2Б ящиками  (шар.напр)</t>
  </si>
  <si>
    <t>104.2</t>
  </si>
  <si>
    <t>113.1</t>
  </si>
  <si>
    <t>Пенал h2500 Двухдверный под встраиваемый холодильник c антресолью</t>
  </si>
  <si>
    <t>+375 29 836-14-18</t>
  </si>
  <si>
    <t>Для подсчета стоимости кухни перейдите на следующую вкладку</t>
  </si>
  <si>
    <t>Наименование</t>
  </si>
  <si>
    <t>Краска/Акрил</t>
  </si>
  <si>
    <t xml:space="preserve">       Скинали, метр погонный</t>
  </si>
  <si>
    <r>
      <t xml:space="preserve">Шкаф нижний Однодверный </t>
    </r>
    <r>
      <rPr>
        <sz val="7"/>
        <color rgb="FFFF0000"/>
        <rFont val="Verdana"/>
        <family val="2"/>
        <charset val="204"/>
      </rPr>
      <t>Мойка</t>
    </r>
    <r>
      <rPr>
        <sz val="7"/>
        <color rgb="FF000000"/>
        <rFont val="Verdana"/>
        <family val="2"/>
        <charset val="204"/>
      </rPr>
      <t xml:space="preserve"> угловая</t>
    </r>
  </si>
  <si>
    <r>
      <t xml:space="preserve">Шкаф нижний Двухдверный </t>
    </r>
    <r>
      <rPr>
        <sz val="7"/>
        <color rgb="FFFF0000"/>
        <rFont val="Verdana"/>
        <family val="2"/>
        <charset val="204"/>
      </rPr>
      <t>Мойка</t>
    </r>
    <r>
      <rPr>
        <sz val="7"/>
        <color rgb="FF000000"/>
        <rFont val="Verdana"/>
        <family val="2"/>
        <charset val="204"/>
      </rPr>
      <t xml:space="preserve"> угловая</t>
    </r>
  </si>
  <si>
    <r>
      <t>Выберите</t>
    </r>
    <r>
      <rPr>
        <sz val="11"/>
        <color rgb="FFC9211E"/>
        <rFont val="Calibri"/>
        <family val="2"/>
        <charset val="204"/>
      </rPr>
      <t xml:space="preserve"> </t>
    </r>
    <r>
      <rPr>
        <sz val="11"/>
        <color rgb="FF2A6099"/>
        <rFont val="Calibri"/>
        <family val="2"/>
        <charset val="204"/>
      </rPr>
      <t>фурнитуру</t>
    </r>
    <r>
      <rPr>
        <sz val="11"/>
        <color rgb="FFC9211E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и</t>
    </r>
    <r>
      <rPr>
        <sz val="11"/>
        <color rgb="FFC9211E"/>
        <rFont val="Calibri"/>
        <family val="2"/>
        <charset val="204"/>
      </rPr>
      <t xml:space="preserve"> фасады. </t>
    </r>
    <r>
      <rPr>
        <sz val="11"/>
        <rFont val="Calibri"/>
        <family val="2"/>
        <charset val="204"/>
      </rPr>
      <t>Выпадающий список</t>
    </r>
  </si>
  <si>
    <t>Компания «Алив» начала свою деятельность в 2019 году. На сегодняшний день «Алив» — стремительно развивающаяся группа молодых энтузиастов, специализирующаяся на изготовлении и продаже качественной кухонной мебели по индивидуальным проектам.
В основе деятельности нашей фирмы лежат принципы работы, которые вот уже более двух лет неукоснительно соблюдаются. Около 70% наших клиентов обратились к нам по рекомендациям, что говорит о высоком уровне доверия. Наши эксперты правильно проконсультируют вас по вопросам организации кухонного пространства, ознакомят с последними тенденциями дизайна мебели и расскажут о новейших инновациях.</t>
  </si>
  <si>
    <t>Так же изготавливаем шкафы, гардеробные, тумбы и прочую мебель по индивидуальным заказам</t>
  </si>
  <si>
    <t>Выезд на замер и консультация бесплатно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</si>
</sst>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\€_-;\-* #,##0\€_-;_-* &quot;-€&quot;_-;_-@_-"/>
  </numFmts>
  <fonts count="34">
    <font>
      <sz val="10"/>
      <name val="Arial Cyr"/>
      <charset val="204"/>
    </font>
    <font>
      <u/>
      <sz val="12"/>
      <color theme="10"/>
      <name val="Calibri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C9211E"/>
      <name val="Calibri"/>
      <family val="2"/>
      <charset val="204"/>
    </font>
    <font>
      <sz val="11"/>
      <color rgb="FF2A6099"/>
      <name val="Calibri"/>
      <family val="2"/>
      <charset val="204"/>
    </font>
    <font>
      <sz val="11"/>
      <color rgb="FF00206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A6099"/>
      <name val="Arial"/>
      <family val="2"/>
      <charset val="204"/>
    </font>
    <font>
      <b/>
      <sz val="10"/>
      <color rgb="FF2A6099"/>
      <name val="Arial"/>
      <family val="2"/>
      <charset val="204"/>
    </font>
    <font>
      <b/>
      <sz val="12"/>
      <color rgb="FFFF4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7"/>
      <color rgb="FFC9211E"/>
      <name val="Verdana"/>
      <family val="2"/>
      <charset val="204"/>
    </font>
    <font>
      <sz val="8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rgb="FFFF0000"/>
      <name val="Calibri"/>
      <family val="2"/>
      <charset val="204"/>
    </font>
    <font>
      <sz val="10"/>
      <name val="Arial Cyr"/>
      <charset val="204"/>
    </font>
    <font>
      <sz val="9"/>
      <color rgb="FFFF0000"/>
      <name val="Calibri"/>
      <family val="2"/>
      <charset val="204"/>
    </font>
    <font>
      <sz val="7"/>
      <color rgb="FFFF0000"/>
      <name val="Verdana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2A6099"/>
      </right>
      <top/>
      <bottom style="thin">
        <color rgb="FF2A6099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2" borderId="1" applyProtection="0"/>
    <xf numFmtId="164" fontId="29" fillId="0" borderId="0" applyBorder="0" applyProtection="0"/>
  </cellStyleXfs>
  <cellXfs count="131">
    <xf numFmtId="0" fontId="0" fillId="0" borderId="0" xfId="0"/>
    <xf numFmtId="0" fontId="3" fillId="0" borderId="0" xfId="4" applyFont="1" applyAlignment="1" applyProtection="1">
      <protection hidden="1"/>
    </xf>
    <xf numFmtId="49" fontId="5" fillId="3" borderId="0" xfId="4" applyNumberFormat="1" applyFont="1" applyFill="1" applyAlignment="1" applyProtection="1">
      <protection hidden="1"/>
    </xf>
    <xf numFmtId="49" fontId="3" fillId="3" borderId="0" xfId="4" applyNumberFormat="1" applyFont="1" applyFill="1" applyAlignment="1" applyProtection="1">
      <protection hidden="1"/>
    </xf>
    <xf numFmtId="49" fontId="6" fillId="3" borderId="0" xfId="4" applyNumberFormat="1" applyFont="1" applyFill="1" applyAlignment="1" applyProtection="1">
      <protection hidden="1"/>
    </xf>
    <xf numFmtId="0" fontId="1" fillId="0" borderId="0" xfId="1" applyFont="1" applyBorder="1" applyAlignment="1" applyProtection="1"/>
    <xf numFmtId="49" fontId="1" fillId="3" borderId="0" xfId="1" applyNumberFormat="1" applyFont="1" applyFill="1" applyBorder="1" applyAlignment="1" applyProtection="1">
      <protection hidden="1"/>
    </xf>
    <xf numFmtId="49" fontId="5" fillId="3" borderId="0" xfId="4" applyNumberFormat="1" applyFont="1" applyFill="1" applyAlignment="1" applyProtection="1">
      <alignment horizontal="left" indent="2"/>
      <protection hidden="1"/>
    </xf>
    <xf numFmtId="49" fontId="7" fillId="3" borderId="0" xfId="4" applyNumberFormat="1" applyFont="1" applyFill="1" applyAlignment="1" applyProtection="1">
      <protection hidden="1"/>
    </xf>
    <xf numFmtId="0" fontId="4" fillId="0" borderId="0" xfId="6" applyFont="1" applyAlignment="1" applyProtection="1">
      <protection hidden="1"/>
    </xf>
    <xf numFmtId="0" fontId="4" fillId="0" borderId="0" xfId="6" applyFont="1" applyAlignment="1" applyProtection="1">
      <alignment horizontal="right" indent="1"/>
      <protection hidden="1"/>
    </xf>
    <xf numFmtId="0" fontId="8" fillId="0" borderId="0" xfId="6" applyFont="1" applyAlignment="1" applyProtection="1">
      <protection hidden="1"/>
    </xf>
    <xf numFmtId="0" fontId="4" fillId="0" borderId="2" xfId="6" applyFont="1" applyBorder="1" applyAlignment="1" applyProtection="1">
      <protection hidden="1"/>
    </xf>
    <xf numFmtId="0" fontId="4" fillId="0" borderId="0" xfId="6" applyFont="1" applyBorder="1" applyAlignment="1" applyProtection="1">
      <protection hidden="1"/>
    </xf>
    <xf numFmtId="0" fontId="9" fillId="0" borderId="0" xfId="6" applyFont="1" applyAlignment="1" applyProtection="1">
      <protection hidden="1"/>
    </xf>
    <xf numFmtId="0" fontId="4" fillId="0" borderId="0" xfId="6" applyFont="1" applyBorder="1" applyAlignment="1" applyProtection="1">
      <alignment horizontal="left" vertical="center"/>
      <protection hidden="1"/>
    </xf>
    <xf numFmtId="0" fontId="4" fillId="0" borderId="0" xfId="6" applyFont="1" applyAlignment="1" applyProtection="1">
      <alignment horizontal="center" vertical="center"/>
      <protection hidden="1"/>
    </xf>
    <xf numFmtId="0" fontId="9" fillId="0" borderId="0" xfId="6" applyFont="1" applyAlignment="1" applyProtection="1">
      <alignment horizontal="center" vertical="center"/>
      <protection hidden="1"/>
    </xf>
    <xf numFmtId="0" fontId="14" fillId="0" borderId="0" xfId="6" applyFont="1" applyAlignment="1" applyProtection="1">
      <alignment horizontal="right" vertical="center"/>
      <protection hidden="1"/>
    </xf>
    <xf numFmtId="0" fontId="15" fillId="0" borderId="0" xfId="6" applyFont="1" applyAlignment="1" applyProtection="1">
      <alignment horizontal="center" vertical="center"/>
      <protection hidden="1"/>
    </xf>
    <xf numFmtId="0" fontId="8" fillId="0" borderId="0" xfId="6" applyFont="1" applyAlignment="1" applyProtection="1">
      <alignment horizontal="center" vertical="center"/>
      <protection hidden="1"/>
    </xf>
    <xf numFmtId="49" fontId="18" fillId="0" borderId="0" xfId="6" applyNumberFormat="1" applyFont="1" applyAlignment="1" applyProtection="1">
      <alignment horizontal="right" textRotation="90" wrapText="1"/>
      <protection hidden="1"/>
    </xf>
    <xf numFmtId="0" fontId="16" fillId="0" borderId="0" xfId="6" applyFont="1" applyBorder="1" applyAlignment="1" applyProtection="1">
      <alignment horizontal="center" vertical="center" wrapText="1"/>
      <protection hidden="1"/>
    </xf>
    <xf numFmtId="0" fontId="4" fillId="0" borderId="0" xfId="6" applyFont="1" applyAlignment="1" applyProtection="1">
      <alignment horizontal="center" vertical="center" wrapText="1"/>
      <protection hidden="1"/>
    </xf>
    <xf numFmtId="0" fontId="4" fillId="0" borderId="6" xfId="6" applyFont="1" applyBorder="1" applyAlignment="1" applyProtection="1">
      <protection hidden="1"/>
    </xf>
    <xf numFmtId="0" fontId="9" fillId="0" borderId="8" xfId="6" applyFont="1" applyBorder="1" applyAlignment="1" applyProtection="1">
      <alignment horizontal="center" vertical="center" wrapText="1"/>
      <protection locked="0" hidden="1"/>
    </xf>
    <xf numFmtId="165" fontId="4" fillId="0" borderId="0" xfId="6" applyNumberFormat="1" applyFont="1" applyAlignment="1" applyProtection="1">
      <protection hidden="1"/>
    </xf>
    <xf numFmtId="165" fontId="4" fillId="0" borderId="6" xfId="6" applyNumberFormat="1" applyFont="1" applyBorder="1" applyAlignment="1" applyProtection="1">
      <protection hidden="1"/>
    </xf>
    <xf numFmtId="0" fontId="4" fillId="0" borderId="7" xfId="6" applyFont="1" applyBorder="1" applyAlignment="1" applyProtection="1">
      <protection hidden="1"/>
    </xf>
    <xf numFmtId="0" fontId="8" fillId="0" borderId="7" xfId="6" applyFont="1" applyBorder="1" applyAlignment="1" applyProtection="1">
      <protection hidden="1"/>
    </xf>
    <xf numFmtId="0" fontId="4" fillId="0" borderId="9" xfId="6" applyFont="1" applyBorder="1" applyAlignment="1" applyProtection="1">
      <protection hidden="1"/>
    </xf>
    <xf numFmtId="49" fontId="18" fillId="0" borderId="0" xfId="6" applyNumberFormat="1" applyFont="1" applyBorder="1" applyAlignment="1" applyProtection="1">
      <alignment horizontal="right" textRotation="90" wrapText="1"/>
      <protection hidden="1"/>
    </xf>
    <xf numFmtId="0" fontId="23" fillId="0" borderId="0" xfId="6" applyFont="1" applyAlignment="1" applyProtection="1">
      <alignment horizontal="center" wrapText="1"/>
      <protection hidden="1"/>
    </xf>
    <xf numFmtId="49" fontId="23" fillId="0" borderId="12" xfId="6" applyNumberFormat="1" applyFont="1" applyBorder="1" applyAlignment="1" applyProtection="1">
      <alignment horizontal="right" wrapText="1" indent="1"/>
      <protection hidden="1"/>
    </xf>
    <xf numFmtId="0" fontId="26" fillId="4" borderId="13" xfId="6" applyFont="1" applyFill="1" applyBorder="1" applyAlignment="1" applyProtection="1">
      <alignment horizontal="center" vertical="center"/>
      <protection hidden="1"/>
    </xf>
    <xf numFmtId="0" fontId="27" fillId="4" borderId="13" xfId="6" applyFont="1" applyFill="1" applyBorder="1" applyAlignment="1" applyProtection="1">
      <alignment horizontal="center" vertical="center"/>
      <protection hidden="1"/>
    </xf>
    <xf numFmtId="0" fontId="27" fillId="0" borderId="0" xfId="6" applyFont="1" applyBorder="1" applyAlignment="1" applyProtection="1">
      <alignment horizontal="center" vertical="center"/>
      <protection hidden="1"/>
    </xf>
    <xf numFmtId="0" fontId="9" fillId="0" borderId="4" xfId="6" applyFont="1" applyBorder="1" applyAlignment="1" applyProtection="1">
      <alignment horizontal="center" vertical="center" wrapText="1"/>
      <protection locked="0" hidden="1"/>
    </xf>
    <xf numFmtId="49" fontId="23" fillId="0" borderId="14" xfId="6" applyNumberFormat="1" applyFont="1" applyBorder="1" applyAlignment="1" applyProtection="1">
      <alignment horizontal="right" wrapText="1" indent="1"/>
      <protection hidden="1"/>
    </xf>
    <xf numFmtId="0" fontId="28" fillId="0" borderId="15" xfId="6" applyFont="1" applyBorder="1" applyAlignment="1" applyProtection="1">
      <alignment horizontal="center" vertical="center"/>
      <protection hidden="1"/>
    </xf>
    <xf numFmtId="0" fontId="27" fillId="4" borderId="16" xfId="6" applyFont="1" applyFill="1" applyBorder="1" applyAlignment="1" applyProtection="1">
      <alignment horizontal="center" vertical="center"/>
      <protection hidden="1"/>
    </xf>
    <xf numFmtId="0" fontId="28" fillId="0" borderId="2" xfId="6" applyFont="1" applyBorder="1" applyAlignment="1" applyProtection="1">
      <alignment horizontal="center" vertical="center"/>
      <protection hidden="1"/>
    </xf>
    <xf numFmtId="49" fontId="23" fillId="0" borderId="17" xfId="6" applyNumberFormat="1" applyFont="1" applyBorder="1" applyAlignment="1" applyProtection="1">
      <alignment horizontal="right" wrapText="1" indent="1"/>
      <protection hidden="1"/>
    </xf>
    <xf numFmtId="0" fontId="28" fillId="0" borderId="16" xfId="6" applyFont="1" applyBorder="1" applyAlignment="1" applyProtection="1">
      <alignment horizontal="center" vertical="center"/>
      <protection hidden="1"/>
    </xf>
    <xf numFmtId="49" fontId="23" fillId="0" borderId="18" xfId="6" applyNumberFormat="1" applyFont="1" applyBorder="1" applyAlignment="1" applyProtection="1">
      <alignment horizontal="right" wrapText="1" indent="1"/>
      <protection hidden="1"/>
    </xf>
    <xf numFmtId="49" fontId="23" fillId="0" borderId="19" xfId="6" applyNumberFormat="1" applyFont="1" applyBorder="1" applyAlignment="1" applyProtection="1">
      <alignment horizontal="right" wrapText="1" indent="1"/>
      <protection hidden="1"/>
    </xf>
    <xf numFmtId="0" fontId="26" fillId="4" borderId="16" xfId="6" applyFont="1" applyFill="1" applyBorder="1" applyAlignment="1" applyProtection="1">
      <alignment horizontal="center" vertical="center"/>
      <protection hidden="1"/>
    </xf>
    <xf numFmtId="49" fontId="23" fillId="0" borderId="20" xfId="6" applyNumberFormat="1" applyFont="1" applyBorder="1" applyAlignment="1" applyProtection="1">
      <alignment horizontal="right" wrapText="1" indent="1"/>
      <protection hidden="1"/>
    </xf>
    <xf numFmtId="0" fontId="28" fillId="0" borderId="5" xfId="6" applyFont="1" applyBorder="1" applyAlignment="1" applyProtection="1">
      <alignment horizontal="center" vertical="center"/>
      <protection hidden="1"/>
    </xf>
    <xf numFmtId="49" fontId="23" fillId="0" borderId="21" xfId="6" applyNumberFormat="1" applyFont="1" applyBorder="1" applyAlignment="1" applyProtection="1">
      <alignment horizontal="right" wrapText="1" indent="1"/>
      <protection hidden="1"/>
    </xf>
    <xf numFmtId="0" fontId="23" fillId="0" borderId="22" xfId="6" applyFont="1" applyBorder="1" applyAlignment="1" applyProtection="1">
      <alignment horizontal="center" wrapText="1"/>
      <protection hidden="1"/>
    </xf>
    <xf numFmtId="0" fontId="24" fillId="0" borderId="6" xfId="6" applyFont="1" applyBorder="1" applyAlignment="1" applyProtection="1">
      <alignment horizontal="center" vertical="center" wrapText="1"/>
      <protection hidden="1"/>
    </xf>
    <xf numFmtId="49" fontId="23" fillId="0" borderId="6" xfId="6" applyNumberFormat="1" applyFont="1" applyBorder="1" applyAlignment="1" applyProtection="1">
      <alignment horizontal="right" wrapText="1" indent="1"/>
      <protection hidden="1"/>
    </xf>
    <xf numFmtId="0" fontId="26" fillId="0" borderId="23" xfId="6" applyFont="1" applyBorder="1" applyAlignment="1" applyProtection="1">
      <alignment horizontal="center" vertical="center"/>
      <protection hidden="1"/>
    </xf>
    <xf numFmtId="0" fontId="28" fillId="0" borderId="24" xfId="6" applyFont="1" applyBorder="1" applyAlignment="1" applyProtection="1">
      <alignment horizontal="center" vertical="center"/>
      <protection hidden="1"/>
    </xf>
    <xf numFmtId="0" fontId="28" fillId="0" borderId="25" xfId="6" applyFont="1" applyBorder="1" applyAlignment="1" applyProtection="1">
      <alignment horizontal="center" vertical="center"/>
      <protection hidden="1"/>
    </xf>
    <xf numFmtId="0" fontId="28" fillId="0" borderId="23" xfId="6" applyFont="1" applyBorder="1" applyAlignment="1" applyProtection="1">
      <alignment horizontal="center" vertical="center"/>
      <protection hidden="1"/>
    </xf>
    <xf numFmtId="0" fontId="28" fillId="0" borderId="26" xfId="6" applyFont="1" applyBorder="1" applyAlignment="1" applyProtection="1">
      <alignment horizontal="center" vertical="center"/>
      <protection hidden="1"/>
    </xf>
    <xf numFmtId="0" fontId="26" fillId="0" borderId="27" xfId="6" applyFont="1" applyBorder="1" applyAlignment="1" applyProtection="1">
      <alignment horizontal="center" vertical="center"/>
      <protection hidden="1"/>
    </xf>
    <xf numFmtId="0" fontId="27" fillId="4" borderId="2" xfId="6" applyFont="1" applyFill="1" applyBorder="1" applyAlignment="1" applyProtection="1">
      <alignment horizontal="center" vertical="center"/>
      <protection hidden="1"/>
    </xf>
    <xf numFmtId="0" fontId="9" fillId="0" borderId="20" xfId="6" applyFont="1" applyBorder="1" applyAlignment="1" applyProtection="1">
      <alignment horizontal="center" vertical="center" wrapText="1"/>
      <protection locked="0" hidden="1"/>
    </xf>
    <xf numFmtId="0" fontId="26" fillId="4" borderId="27" xfId="6" applyFont="1" applyFill="1" applyBorder="1" applyAlignment="1" applyProtection="1">
      <alignment horizontal="center" vertical="center"/>
      <protection hidden="1"/>
    </xf>
    <xf numFmtId="0" fontId="26" fillId="4" borderId="2" xfId="6" applyFont="1" applyFill="1" applyBorder="1" applyAlignment="1" applyProtection="1">
      <alignment horizontal="center" vertical="center"/>
      <protection hidden="1"/>
    </xf>
    <xf numFmtId="0" fontId="9" fillId="0" borderId="28" xfId="6" applyFont="1" applyBorder="1" applyAlignment="1" applyProtection="1">
      <alignment horizontal="center" vertical="center" wrapText="1"/>
      <protection locked="0" hidden="1"/>
    </xf>
    <xf numFmtId="0" fontId="27" fillId="4" borderId="15" xfId="6" applyFont="1" applyFill="1" applyBorder="1" applyAlignment="1" applyProtection="1">
      <alignment horizontal="center" vertical="center"/>
      <protection hidden="1"/>
    </xf>
    <xf numFmtId="0" fontId="28" fillId="4" borderId="13" xfId="6" applyFont="1" applyFill="1" applyBorder="1" applyAlignment="1" applyProtection="1">
      <alignment horizontal="center" vertical="center"/>
      <protection hidden="1"/>
    </xf>
    <xf numFmtId="0" fontId="4" fillId="0" borderId="0" xfId="6" applyFont="1" applyBorder="1" applyAlignment="1" applyProtection="1">
      <alignment horizontal="right" indent="1"/>
      <protection hidden="1"/>
    </xf>
    <xf numFmtId="0" fontId="4" fillId="0" borderId="7" xfId="6" applyFont="1" applyBorder="1" applyAlignment="1" applyProtection="1">
      <alignment horizontal="right" indent="1"/>
      <protection hidden="1"/>
    </xf>
    <xf numFmtId="0" fontId="4" fillId="0" borderId="29" xfId="6" applyFont="1" applyBorder="1" applyAlignment="1" applyProtection="1">
      <alignment horizontal="right" indent="1"/>
      <protection hidden="1"/>
    </xf>
    <xf numFmtId="0" fontId="4" fillId="0" borderId="30" xfId="6" applyFont="1" applyBorder="1" applyAlignment="1" applyProtection="1">
      <protection hidden="1"/>
    </xf>
    <xf numFmtId="0" fontId="8" fillId="0" borderId="30" xfId="6" applyFont="1" applyBorder="1" applyAlignment="1" applyProtection="1">
      <protection hidden="1"/>
    </xf>
    <xf numFmtId="0" fontId="4" fillId="0" borderId="31" xfId="6" applyFont="1" applyBorder="1" applyAlignment="1" applyProtection="1">
      <protection hidden="1"/>
    </xf>
    <xf numFmtId="0" fontId="23" fillId="0" borderId="13" xfId="6" applyFont="1" applyBorder="1" applyAlignment="1" applyProtection="1">
      <alignment horizontal="center" wrapText="1"/>
      <protection hidden="1"/>
    </xf>
    <xf numFmtId="0" fontId="24" fillId="0" borderId="4" xfId="6" applyFont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0" fontId="4" fillId="0" borderId="5" xfId="6" applyFont="1" applyBorder="1" applyAlignment="1" applyProtection="1">
      <alignment horizontal="center" vertical="center"/>
      <protection hidden="1"/>
    </xf>
    <xf numFmtId="0" fontId="4" fillId="0" borderId="6" xfId="6" applyFont="1" applyBorder="1" applyAlignment="1" applyProtection="1">
      <alignment horizontal="center" vertical="center"/>
      <protection hidden="1"/>
    </xf>
    <xf numFmtId="0" fontId="16" fillId="0" borderId="4" xfId="6" applyFont="1" applyBorder="1" applyAlignment="1" applyProtection="1">
      <alignment horizontal="center" vertical="center" wrapText="1"/>
      <protection hidden="1"/>
    </xf>
    <xf numFmtId="0" fontId="13" fillId="0" borderId="4" xfId="6" applyFont="1" applyBorder="1" applyAlignment="1" applyProtection="1">
      <alignment horizontal="center" vertical="center" wrapText="1"/>
      <protection hidden="1"/>
    </xf>
    <xf numFmtId="0" fontId="13" fillId="0" borderId="4" xfId="6" applyFont="1" applyBorder="1" applyAlignment="1" applyProtection="1">
      <alignment horizontal="center" vertical="center"/>
      <protection hidden="1"/>
    </xf>
    <xf numFmtId="0" fontId="12" fillId="0" borderId="4" xfId="6" applyFont="1" applyBorder="1" applyAlignment="1" applyProtection="1">
      <alignment horizontal="center" vertical="center"/>
      <protection locked="0" hidden="1"/>
    </xf>
    <xf numFmtId="0" fontId="9" fillId="0" borderId="8" xfId="6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13" fillId="0" borderId="4" xfId="6" applyFont="1" applyBorder="1" applyAlignment="1" applyProtection="1">
      <alignment horizontal="center" vertical="center" wrapText="1"/>
      <protection hidden="1"/>
    </xf>
    <xf numFmtId="0" fontId="30" fillId="0" borderId="4" xfId="6" applyFont="1" applyBorder="1" applyAlignment="1" applyProtection="1">
      <alignment horizontal="center" vertical="center" wrapText="1"/>
      <protection locked="0" hidden="1"/>
    </xf>
    <xf numFmtId="165" fontId="32" fillId="5" borderId="4" xfId="6" applyNumberFormat="1" applyFont="1" applyFill="1" applyBorder="1" applyAlignment="1" applyProtection="1">
      <alignment horizontal="center"/>
      <protection hidden="1"/>
    </xf>
    <xf numFmtId="0" fontId="4" fillId="0" borderId="0" xfId="6" applyFont="1" applyBorder="1" applyAlignment="1" applyProtection="1">
      <alignment vertical="center"/>
      <protection hidden="1"/>
    </xf>
    <xf numFmtId="0" fontId="33" fillId="0" borderId="0" xfId="4" applyFont="1" applyAlignment="1" applyProtection="1">
      <protection hidden="1"/>
    </xf>
    <xf numFmtId="0" fontId="4" fillId="0" borderId="8" xfId="6" applyFont="1" applyBorder="1" applyAlignment="1" applyProtection="1">
      <protection hidden="1"/>
    </xf>
    <xf numFmtId="0" fontId="4" fillId="0" borderId="5" xfId="6" applyFont="1" applyBorder="1" applyAlignment="1" applyProtection="1">
      <protection hidden="1"/>
    </xf>
    <xf numFmtId="0" fontId="9" fillId="0" borderId="16" xfId="6" applyFont="1" applyBorder="1" applyAlignment="1" applyProtection="1">
      <alignment horizontal="center" vertical="center" wrapText="1"/>
      <protection locked="0" hidden="1"/>
    </xf>
    <xf numFmtId="0" fontId="3" fillId="0" borderId="0" xfId="4" applyFont="1" applyAlignment="1" applyProtection="1">
      <alignment horizontal="center" wrapText="1"/>
      <protection hidden="1"/>
    </xf>
    <xf numFmtId="0" fontId="3" fillId="0" borderId="0" xfId="4" applyFont="1" applyAlignment="1" applyProtection="1">
      <alignment horizontal="center"/>
      <protection hidden="1"/>
    </xf>
    <xf numFmtId="0" fontId="23" fillId="0" borderId="13" xfId="6" applyFont="1" applyBorder="1" applyAlignment="1" applyProtection="1">
      <alignment horizontal="center" wrapText="1"/>
      <protection hidden="1"/>
    </xf>
    <xf numFmtId="0" fontId="24" fillId="0" borderId="4" xfId="6" applyFont="1" applyBorder="1" applyAlignment="1" applyProtection="1">
      <alignment horizontal="center" vertical="center" wrapText="1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8" fillId="0" borderId="0" xfId="6" applyFont="1" applyBorder="1" applyAlignment="1" applyProtection="1">
      <protection hidden="1"/>
    </xf>
    <xf numFmtId="0" fontId="4" fillId="0" borderId="30" xfId="6" applyFont="1" applyBorder="1" applyAlignment="1" applyProtection="1">
      <alignment horizontal="left" vertical="center"/>
      <protection hidden="1"/>
    </xf>
    <xf numFmtId="0" fontId="8" fillId="0" borderId="23" xfId="6" applyFont="1" applyBorder="1" applyAlignment="1" applyProtection="1">
      <alignment horizontal="center"/>
      <protection hidden="1"/>
    </xf>
    <xf numFmtId="0" fontId="8" fillId="0" borderId="10" xfId="6" applyFont="1" applyBorder="1" applyAlignment="1" applyProtection="1">
      <alignment horizontal="center"/>
      <protection hidden="1"/>
    </xf>
    <xf numFmtId="0" fontId="8" fillId="0" borderId="15" xfId="6" applyFont="1" applyBorder="1" applyAlignment="1" applyProtection="1">
      <alignment horizontal="center"/>
      <protection hidden="1"/>
    </xf>
    <xf numFmtId="0" fontId="8" fillId="0" borderId="32" xfId="6" applyFont="1" applyBorder="1" applyAlignment="1" applyProtection="1">
      <alignment horizontal="center"/>
      <protection hidden="1"/>
    </xf>
    <xf numFmtId="0" fontId="8" fillId="0" borderId="33" xfId="6" applyFont="1" applyBorder="1" applyAlignment="1" applyProtection="1">
      <alignment horizontal="center"/>
      <protection hidden="1"/>
    </xf>
    <xf numFmtId="0" fontId="8" fillId="0" borderId="34" xfId="6" applyFont="1" applyBorder="1" applyAlignment="1" applyProtection="1">
      <alignment horizontal="center"/>
      <protection hidden="1"/>
    </xf>
    <xf numFmtId="0" fontId="8" fillId="0" borderId="25" xfId="6" applyFont="1" applyBorder="1" applyAlignment="1" applyProtection="1">
      <alignment horizontal="center"/>
      <protection hidden="1"/>
    </xf>
    <xf numFmtId="0" fontId="8" fillId="0" borderId="5" xfId="6" applyFont="1" applyBorder="1" applyAlignment="1" applyProtection="1">
      <alignment horizontal="center"/>
      <protection hidden="1"/>
    </xf>
    <xf numFmtId="0" fontId="8" fillId="0" borderId="16" xfId="6" applyFont="1" applyBorder="1" applyAlignment="1" applyProtection="1">
      <alignment horizontal="center"/>
      <protection hidden="1"/>
    </xf>
    <xf numFmtId="0" fontId="4" fillId="0" borderId="23" xfId="6" applyFont="1" applyBorder="1" applyAlignment="1" applyProtection="1">
      <alignment horizontal="center" vertical="center"/>
      <protection hidden="1"/>
    </xf>
    <xf numFmtId="0" fontId="4" fillId="0" borderId="10" xfId="6" applyFont="1" applyBorder="1" applyAlignment="1" applyProtection="1">
      <alignment horizontal="center" vertical="center"/>
      <protection hidden="1"/>
    </xf>
    <xf numFmtId="0" fontId="4" fillId="0" borderId="24" xfId="6" applyFont="1" applyBorder="1" applyAlignment="1" applyProtection="1">
      <alignment horizontal="center"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0" fontId="4" fillId="0" borderId="25" xfId="6" applyFont="1" applyBorder="1" applyAlignment="1" applyProtection="1">
      <alignment horizontal="center" vertical="center"/>
      <protection hidden="1"/>
    </xf>
    <xf numFmtId="0" fontId="4" fillId="0" borderId="5" xfId="6" applyFont="1" applyBorder="1" applyAlignment="1" applyProtection="1">
      <alignment horizontal="center" vertical="center"/>
      <protection hidden="1"/>
    </xf>
    <xf numFmtId="0" fontId="4" fillId="0" borderId="13" xfId="6" applyFont="1" applyBorder="1" applyAlignment="1" applyProtection="1">
      <protection hidden="1"/>
    </xf>
    <xf numFmtId="0" fontId="4" fillId="0" borderId="13" xfId="6" applyFont="1" applyBorder="1" applyAlignment="1" applyProtection="1">
      <alignment horizontal="center" vertical="center"/>
      <protection hidden="1"/>
    </xf>
    <xf numFmtId="0" fontId="23" fillId="0" borderId="13" xfId="6" applyFont="1" applyBorder="1" applyAlignment="1" applyProtection="1">
      <alignment horizontal="center" vertical="center" wrapText="1"/>
      <protection hidden="1"/>
    </xf>
    <xf numFmtId="0" fontId="4" fillId="0" borderId="0" xfId="6" applyFont="1" applyBorder="1" applyAlignment="1" applyProtection="1">
      <alignment horizontal="right" vertical="center"/>
      <protection hidden="1"/>
    </xf>
    <xf numFmtId="0" fontId="4" fillId="0" borderId="6" xfId="6" applyFont="1" applyBorder="1" applyAlignment="1" applyProtection="1">
      <alignment horizontal="center" vertical="center"/>
      <protection hidden="1"/>
    </xf>
    <xf numFmtId="49" fontId="19" fillId="0" borderId="4" xfId="6" applyNumberFormat="1" applyFont="1" applyBorder="1" applyAlignment="1" applyProtection="1">
      <alignment horizontal="center" vertical="center" wrapText="1"/>
      <protection hidden="1"/>
    </xf>
    <xf numFmtId="0" fontId="23" fillId="0" borderId="10" xfId="6" applyFont="1" applyBorder="1" applyAlignment="1" applyProtection="1">
      <alignment horizontal="center" wrapText="1"/>
      <protection hidden="1"/>
    </xf>
    <xf numFmtId="0" fontId="12" fillId="0" borderId="3" xfId="6" applyFont="1" applyBorder="1" applyAlignment="1" applyProtection="1">
      <alignment horizontal="center" vertical="center"/>
      <protection hidden="1"/>
    </xf>
    <xf numFmtId="0" fontId="8" fillId="0" borderId="4" xfId="6" applyFont="1" applyBorder="1" applyAlignment="1" applyProtection="1">
      <alignment horizontal="center" vertical="center"/>
      <protection hidden="1"/>
    </xf>
    <xf numFmtId="0" fontId="13" fillId="0" borderId="5" xfId="6" applyFont="1" applyBorder="1" applyAlignment="1" applyProtection="1">
      <alignment horizontal="center" vertical="center"/>
      <protection hidden="1"/>
    </xf>
    <xf numFmtId="49" fontId="16" fillId="0" borderId="4" xfId="6" applyNumberFormat="1" applyFont="1" applyBorder="1" applyAlignment="1" applyProtection="1">
      <alignment horizontal="center" vertical="center" wrapText="1"/>
      <protection hidden="1"/>
    </xf>
    <xf numFmtId="0" fontId="16" fillId="0" borderId="4" xfId="6" applyFont="1" applyBorder="1" applyAlignment="1" applyProtection="1">
      <alignment horizontal="center" vertical="center" wrapText="1"/>
      <protection hidden="1"/>
    </xf>
    <xf numFmtId="0" fontId="13" fillId="0" borderId="4" xfId="6" applyFont="1" applyBorder="1" applyAlignment="1" applyProtection="1">
      <alignment horizontal="center" vertical="center" wrapText="1"/>
      <protection hidden="1"/>
    </xf>
    <xf numFmtId="0" fontId="17" fillId="0" borderId="4" xfId="6" applyFont="1" applyBorder="1" applyAlignment="1" applyProtection="1">
      <alignment horizontal="center" vertical="center" wrapText="1"/>
      <protection hidden="1"/>
    </xf>
    <xf numFmtId="0" fontId="13" fillId="0" borderId="4" xfId="6" applyFont="1" applyBorder="1" applyAlignment="1" applyProtection="1">
      <alignment horizontal="center" vertical="center"/>
      <protection hidden="1"/>
    </xf>
    <xf numFmtId="49" fontId="18" fillId="0" borderId="3" xfId="6" applyNumberFormat="1" applyFont="1" applyBorder="1" applyAlignment="1" applyProtection="1">
      <alignment horizontal="left" vertical="center" wrapText="1"/>
      <protection hidden="1"/>
    </xf>
    <xf numFmtId="49" fontId="18" fillId="0" borderId="11" xfId="6" applyNumberFormat="1" applyFont="1" applyBorder="1" applyAlignment="1" applyProtection="1">
      <alignment horizontal="left" vertical="center" wrapText="1"/>
      <protection hidden="1"/>
    </xf>
    <xf numFmtId="0" fontId="4" fillId="0" borderId="0" xfId="6" applyFont="1" applyAlignment="1" applyProtection="1">
      <alignment horizontal="left" vertical="center"/>
      <protection hidden="1"/>
    </xf>
  </cellXfs>
  <cellStyles count="9">
    <cellStyle name="Гиперссылка 2" xfId="1"/>
    <cellStyle name="Обычный" xfId="0" builtinId="0"/>
    <cellStyle name="Обычный 2" xfId="2"/>
    <cellStyle name="Обычный 2 2" xfId="3"/>
    <cellStyle name="Обычный 2 2 2" xfId="4"/>
    <cellStyle name="Обычный 3" xfId="5"/>
    <cellStyle name="Обычный 4" xfId="6"/>
    <cellStyle name="Примечание 2" xfId="7"/>
    <cellStyle name="Финансовый 2" xfId="8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2A6099"/>
      <rgbColor rgb="FF969696"/>
      <rgbColor rgb="FF002060"/>
      <rgbColor rgb="FF00B050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jpeg"/><Relationship Id="rId39" Type="http://schemas.openxmlformats.org/officeDocument/2006/relationships/image" Target="../media/image40.emf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34" Type="http://schemas.openxmlformats.org/officeDocument/2006/relationships/image" Target="../media/image35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33" Type="http://schemas.openxmlformats.org/officeDocument/2006/relationships/image" Target="../media/image34.jpeg"/><Relationship Id="rId38" Type="http://schemas.openxmlformats.org/officeDocument/2006/relationships/image" Target="../media/image39.emf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29" Type="http://schemas.openxmlformats.org/officeDocument/2006/relationships/image" Target="../media/image30.jpeg"/><Relationship Id="rId41" Type="http://schemas.openxmlformats.org/officeDocument/2006/relationships/image" Target="../media/image42.emf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32" Type="http://schemas.openxmlformats.org/officeDocument/2006/relationships/image" Target="../media/image33.jpeg"/><Relationship Id="rId37" Type="http://schemas.openxmlformats.org/officeDocument/2006/relationships/image" Target="../media/image38.jpeg"/><Relationship Id="rId40" Type="http://schemas.openxmlformats.org/officeDocument/2006/relationships/image" Target="../media/image41.emf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28" Type="http://schemas.openxmlformats.org/officeDocument/2006/relationships/image" Target="../media/image29.jpeg"/><Relationship Id="rId36" Type="http://schemas.openxmlformats.org/officeDocument/2006/relationships/image" Target="../media/image37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31" Type="http://schemas.openxmlformats.org/officeDocument/2006/relationships/image" Target="../media/image32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Relationship Id="rId27" Type="http://schemas.openxmlformats.org/officeDocument/2006/relationships/image" Target="../media/image28.jpeg"/><Relationship Id="rId30" Type="http://schemas.openxmlformats.org/officeDocument/2006/relationships/image" Target="../media/image31.jpeg"/><Relationship Id="rId35" Type="http://schemas.openxmlformats.org/officeDocument/2006/relationships/image" Target="../media/image3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</xdr:rowOff>
    </xdr:from>
    <xdr:to>
      <xdr:col>9</xdr:col>
      <xdr:colOff>562849</xdr:colOff>
      <xdr:row>1</xdr:row>
      <xdr:rowOff>0</xdr:rowOff>
    </xdr:to>
    <xdr:pic>
      <xdr:nvPicPr>
        <xdr:cNvPr id="2" name="Рисунок 1" descr="onli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850" y="3"/>
          <a:ext cx="5411931" cy="1082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114480</xdr:colOff>
      <xdr:row>12</xdr:row>
      <xdr:rowOff>95400</xdr:rowOff>
    </xdr:from>
    <xdr:to>
      <xdr:col>4</xdr:col>
      <xdr:colOff>47160</xdr:colOff>
      <xdr:row>16</xdr:row>
      <xdr:rowOff>13680</xdr:rowOff>
    </xdr:to>
    <xdr:pic>
      <xdr:nvPicPr>
        <xdr:cNvPr id="2" name="image1.jpg" descr="23 32 12.jpg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33600" y="3236040"/>
          <a:ext cx="546840" cy="718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571680</xdr:colOff>
      <xdr:row>20</xdr:row>
      <xdr:rowOff>162000</xdr:rowOff>
    </xdr:from>
    <xdr:to>
      <xdr:col>4</xdr:col>
      <xdr:colOff>4680</xdr:colOff>
      <xdr:row>25</xdr:row>
      <xdr:rowOff>23400</xdr:rowOff>
    </xdr:to>
    <xdr:pic>
      <xdr:nvPicPr>
        <xdr:cNvPr id="3" name="image2.jpg" descr="2 22 22.jpg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377000" y="4902840"/>
          <a:ext cx="660960" cy="861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47520</xdr:colOff>
      <xdr:row>31</xdr:row>
      <xdr:rowOff>104760</xdr:rowOff>
    </xdr:from>
    <xdr:to>
      <xdr:col>3</xdr:col>
      <xdr:colOff>575280</xdr:colOff>
      <xdr:row>34</xdr:row>
      <xdr:rowOff>165600</xdr:rowOff>
    </xdr:to>
    <xdr:pic>
      <xdr:nvPicPr>
        <xdr:cNvPr id="4" name="image3.jpg" descr="2334 3 2.jpg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1466640" y="7045920"/>
          <a:ext cx="527760" cy="66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571680</xdr:colOff>
      <xdr:row>39</xdr:row>
      <xdr:rowOff>85680</xdr:rowOff>
    </xdr:from>
    <xdr:to>
      <xdr:col>3</xdr:col>
      <xdr:colOff>523800</xdr:colOff>
      <xdr:row>42</xdr:row>
      <xdr:rowOff>146520</xdr:rowOff>
    </xdr:to>
    <xdr:pic>
      <xdr:nvPicPr>
        <xdr:cNvPr id="5" name="image4.jpg" descr="11 3.jpg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377000" y="8627040"/>
          <a:ext cx="565920" cy="66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47520</xdr:colOff>
      <xdr:row>46</xdr:row>
      <xdr:rowOff>0</xdr:rowOff>
    </xdr:from>
    <xdr:to>
      <xdr:col>3</xdr:col>
      <xdr:colOff>575280</xdr:colOff>
      <xdr:row>49</xdr:row>
      <xdr:rowOff>156240</xdr:rowOff>
    </xdr:to>
    <xdr:pic>
      <xdr:nvPicPr>
        <xdr:cNvPr id="6" name="image6.jpg" descr="2112.jpg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1466640" y="9941400"/>
          <a:ext cx="527760" cy="75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47520</xdr:colOff>
      <xdr:row>46</xdr:row>
      <xdr:rowOff>0</xdr:rowOff>
    </xdr:from>
    <xdr:to>
      <xdr:col>4</xdr:col>
      <xdr:colOff>27720</xdr:colOff>
      <xdr:row>49</xdr:row>
      <xdr:rowOff>22680</xdr:rowOff>
    </xdr:to>
    <xdr:pic>
      <xdr:nvPicPr>
        <xdr:cNvPr id="7" name="image5.jpg" descr="333 31.jpg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1466640" y="9941400"/>
          <a:ext cx="594360" cy="622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104760</xdr:colOff>
      <xdr:row>64</xdr:row>
      <xdr:rowOff>360</xdr:rowOff>
    </xdr:from>
    <xdr:to>
      <xdr:col>3</xdr:col>
      <xdr:colOff>479880</xdr:colOff>
      <xdr:row>67</xdr:row>
      <xdr:rowOff>118800</xdr:rowOff>
    </xdr:to>
    <xdr:pic>
      <xdr:nvPicPr>
        <xdr:cNvPr id="8" name="image7.jpg" descr="бутылочница.jpg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1523880" y="13542480"/>
          <a:ext cx="375120" cy="718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504720</xdr:colOff>
      <xdr:row>70</xdr:row>
      <xdr:rowOff>28440</xdr:rowOff>
    </xdr:from>
    <xdr:to>
      <xdr:col>3</xdr:col>
      <xdr:colOff>437760</xdr:colOff>
      <xdr:row>73</xdr:row>
      <xdr:rowOff>184680</xdr:rowOff>
    </xdr:to>
    <xdr:pic>
      <xdr:nvPicPr>
        <xdr:cNvPr id="9" name="image8.jpg" descr="Однодверный.jpg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1310040" y="14770440"/>
          <a:ext cx="546840" cy="756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600120</xdr:colOff>
      <xdr:row>81</xdr:row>
      <xdr:rowOff>0</xdr:rowOff>
    </xdr:from>
    <xdr:to>
      <xdr:col>3</xdr:col>
      <xdr:colOff>552240</xdr:colOff>
      <xdr:row>85</xdr:row>
      <xdr:rowOff>155520</xdr:rowOff>
    </xdr:to>
    <xdr:pic>
      <xdr:nvPicPr>
        <xdr:cNvPr id="10" name="image9.jpg" descr="двухдв.jpg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1405440" y="16942320"/>
          <a:ext cx="565920" cy="955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581040</xdr:colOff>
      <xdr:row>100</xdr:row>
      <xdr:rowOff>123840</xdr:rowOff>
    </xdr:from>
    <xdr:to>
      <xdr:col>3</xdr:col>
      <xdr:colOff>570960</xdr:colOff>
      <xdr:row>104</xdr:row>
      <xdr:rowOff>127080</xdr:rowOff>
    </xdr:to>
    <xdr:pic>
      <xdr:nvPicPr>
        <xdr:cNvPr id="11" name="image11.jpg" descr="1.jpg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1386360" y="20866680"/>
          <a:ext cx="603720" cy="803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581040</xdr:colOff>
      <xdr:row>130</xdr:row>
      <xdr:rowOff>28440</xdr:rowOff>
    </xdr:from>
    <xdr:to>
      <xdr:col>3</xdr:col>
      <xdr:colOff>551880</xdr:colOff>
      <xdr:row>134</xdr:row>
      <xdr:rowOff>175320</xdr:rowOff>
    </xdr:to>
    <xdr:pic>
      <xdr:nvPicPr>
        <xdr:cNvPr id="12" name="image14.jpg" descr="паапывыв.jpg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1386360" y="26772120"/>
          <a:ext cx="584640" cy="946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590400</xdr:colOff>
      <xdr:row>148</xdr:row>
      <xdr:rowOff>19080</xdr:rowOff>
    </xdr:from>
    <xdr:to>
      <xdr:col>3</xdr:col>
      <xdr:colOff>542520</xdr:colOff>
      <xdr:row>152</xdr:row>
      <xdr:rowOff>136800</xdr:rowOff>
    </xdr:to>
    <xdr:pic>
      <xdr:nvPicPr>
        <xdr:cNvPr id="13" name="image17.jpg" descr="2 2 1.jpg"/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395720" y="30363120"/>
          <a:ext cx="565920" cy="918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581040</xdr:colOff>
      <xdr:row>158</xdr:row>
      <xdr:rowOff>66600</xdr:rowOff>
    </xdr:from>
    <xdr:to>
      <xdr:col>3</xdr:col>
      <xdr:colOff>514080</xdr:colOff>
      <xdr:row>162</xdr:row>
      <xdr:rowOff>3240</xdr:rowOff>
    </xdr:to>
    <xdr:pic>
      <xdr:nvPicPr>
        <xdr:cNvPr id="14" name="image19.jpg" descr="112.jpg"/>
        <xdr:cNvPicPr/>
      </xdr:nvPicPr>
      <xdr:blipFill>
        <a:blip xmlns:r="http://schemas.openxmlformats.org/officeDocument/2006/relationships" r:embed="rId13" cstate="print"/>
        <a:stretch/>
      </xdr:blipFill>
      <xdr:spPr>
        <a:xfrm>
          <a:off x="1386360" y="32410800"/>
          <a:ext cx="546840" cy="73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76320</xdr:colOff>
      <xdr:row>164</xdr:row>
      <xdr:rowOff>104760</xdr:rowOff>
    </xdr:from>
    <xdr:to>
      <xdr:col>3</xdr:col>
      <xdr:colOff>537120</xdr:colOff>
      <xdr:row>168</xdr:row>
      <xdr:rowOff>184680</xdr:rowOff>
    </xdr:to>
    <xdr:pic>
      <xdr:nvPicPr>
        <xdr:cNvPr id="15" name="image22.jpg" descr="333.jpg"/>
        <xdr:cNvPicPr/>
      </xdr:nvPicPr>
      <xdr:blipFill>
        <a:blip xmlns:r="http://schemas.openxmlformats.org/officeDocument/2006/relationships" r:embed="rId14" cstate="print"/>
        <a:stretch/>
      </xdr:blipFill>
      <xdr:spPr>
        <a:xfrm>
          <a:off x="1495440" y="33649200"/>
          <a:ext cx="460800" cy="880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108360</xdr:colOff>
      <xdr:row>182</xdr:row>
      <xdr:rowOff>195840</xdr:rowOff>
    </xdr:from>
    <xdr:to>
      <xdr:col>4</xdr:col>
      <xdr:colOff>28080</xdr:colOff>
      <xdr:row>186</xdr:row>
      <xdr:rowOff>176400</xdr:rowOff>
    </xdr:to>
    <xdr:pic>
      <xdr:nvPicPr>
        <xdr:cNvPr id="16" name="image24.jpg" descr="12 2213.jpg"/>
        <xdr:cNvPicPr/>
      </xdr:nvPicPr>
      <xdr:blipFill>
        <a:blip xmlns:r="http://schemas.openxmlformats.org/officeDocument/2006/relationships" r:embed="rId15" cstate="print"/>
        <a:stretch/>
      </xdr:blipFill>
      <xdr:spPr>
        <a:xfrm>
          <a:off x="1527480" y="37340640"/>
          <a:ext cx="533880" cy="780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123840</xdr:colOff>
      <xdr:row>187</xdr:row>
      <xdr:rowOff>142920</xdr:rowOff>
    </xdr:from>
    <xdr:to>
      <xdr:col>4</xdr:col>
      <xdr:colOff>178200</xdr:colOff>
      <xdr:row>192</xdr:row>
      <xdr:rowOff>103320</xdr:rowOff>
    </xdr:to>
    <xdr:pic>
      <xdr:nvPicPr>
        <xdr:cNvPr id="17" name="image25.jpg" descr="22 ыыв.jpg"/>
        <xdr:cNvPicPr/>
      </xdr:nvPicPr>
      <xdr:blipFill>
        <a:blip xmlns:r="http://schemas.openxmlformats.org/officeDocument/2006/relationships" r:embed="rId16" cstate="print"/>
        <a:stretch/>
      </xdr:blipFill>
      <xdr:spPr>
        <a:xfrm>
          <a:off x="1542960" y="38288160"/>
          <a:ext cx="668520" cy="96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19080</xdr:colOff>
      <xdr:row>194</xdr:row>
      <xdr:rowOff>162000</xdr:rowOff>
    </xdr:from>
    <xdr:to>
      <xdr:col>3</xdr:col>
      <xdr:colOff>575280</xdr:colOff>
      <xdr:row>199</xdr:row>
      <xdr:rowOff>23040</xdr:rowOff>
    </xdr:to>
    <xdr:pic>
      <xdr:nvPicPr>
        <xdr:cNvPr id="18" name="image26.jpg" descr="1дв.jpg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1438200" y="39707280"/>
          <a:ext cx="556200" cy="861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19080</xdr:colOff>
      <xdr:row>206</xdr:row>
      <xdr:rowOff>38160</xdr:rowOff>
    </xdr:from>
    <xdr:to>
      <xdr:col>3</xdr:col>
      <xdr:colOff>575280</xdr:colOff>
      <xdr:row>210</xdr:row>
      <xdr:rowOff>118080</xdr:rowOff>
    </xdr:to>
    <xdr:pic>
      <xdr:nvPicPr>
        <xdr:cNvPr id="19" name="image28.jpg" descr="2122.jpg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1438200" y="41983560"/>
          <a:ext cx="556200" cy="880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523800</xdr:colOff>
      <xdr:row>218</xdr:row>
      <xdr:rowOff>133200</xdr:rowOff>
    </xdr:from>
    <xdr:to>
      <xdr:col>4</xdr:col>
      <xdr:colOff>4200</xdr:colOff>
      <xdr:row>223</xdr:row>
      <xdr:rowOff>51120</xdr:rowOff>
    </xdr:to>
    <xdr:pic>
      <xdr:nvPicPr>
        <xdr:cNvPr id="20" name="image27.jpg" descr="в3211.jpg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1329120" y="44479080"/>
          <a:ext cx="703800" cy="918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485640</xdr:colOff>
      <xdr:row>229</xdr:row>
      <xdr:rowOff>171360</xdr:rowOff>
    </xdr:from>
    <xdr:to>
      <xdr:col>3</xdr:col>
      <xdr:colOff>542520</xdr:colOff>
      <xdr:row>235</xdr:row>
      <xdr:rowOff>12960</xdr:rowOff>
    </xdr:to>
    <xdr:pic>
      <xdr:nvPicPr>
        <xdr:cNvPr id="21" name="image29.jpg" descr="22 а2.jpg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1290960" y="46717560"/>
          <a:ext cx="670680" cy="104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504720</xdr:colOff>
      <xdr:row>259</xdr:row>
      <xdr:rowOff>181080</xdr:rowOff>
    </xdr:from>
    <xdr:to>
      <xdr:col>4</xdr:col>
      <xdr:colOff>14040</xdr:colOff>
      <xdr:row>263</xdr:row>
      <xdr:rowOff>61200</xdr:rowOff>
    </xdr:to>
    <xdr:pic>
      <xdr:nvPicPr>
        <xdr:cNvPr id="22" name="image37.jpg" descr="1.jpg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1310040" y="52728120"/>
          <a:ext cx="737280" cy="68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542880</xdr:colOff>
      <xdr:row>272</xdr:row>
      <xdr:rowOff>171360</xdr:rowOff>
    </xdr:from>
    <xdr:to>
      <xdr:col>4</xdr:col>
      <xdr:colOff>99720</xdr:colOff>
      <xdr:row>276</xdr:row>
      <xdr:rowOff>60840</xdr:rowOff>
    </xdr:to>
    <xdr:pic>
      <xdr:nvPicPr>
        <xdr:cNvPr id="23" name="image69.jpg" descr="1111.jpg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1348200" y="55318680"/>
          <a:ext cx="784800" cy="689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438120</xdr:colOff>
      <xdr:row>286</xdr:row>
      <xdr:rowOff>28440</xdr:rowOff>
    </xdr:from>
    <xdr:to>
      <xdr:col>4</xdr:col>
      <xdr:colOff>4680</xdr:colOff>
      <xdr:row>289</xdr:row>
      <xdr:rowOff>41760</xdr:rowOff>
    </xdr:to>
    <xdr:pic>
      <xdr:nvPicPr>
        <xdr:cNvPr id="24" name="image84.jpg" descr="1.jpg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1243440" y="57975840"/>
          <a:ext cx="794520" cy="613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476280</xdr:colOff>
      <xdr:row>298</xdr:row>
      <xdr:rowOff>57240</xdr:rowOff>
    </xdr:from>
    <xdr:to>
      <xdr:col>4</xdr:col>
      <xdr:colOff>61560</xdr:colOff>
      <xdr:row>302</xdr:row>
      <xdr:rowOff>108720</xdr:rowOff>
    </xdr:to>
    <xdr:pic>
      <xdr:nvPicPr>
        <xdr:cNvPr id="25" name="image85.jpg" descr="2321.jpg"/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1281600" y="60405120"/>
          <a:ext cx="813240" cy="851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57240</xdr:colOff>
      <xdr:row>310</xdr:row>
      <xdr:rowOff>66600</xdr:rowOff>
    </xdr:from>
    <xdr:to>
      <xdr:col>3</xdr:col>
      <xdr:colOff>384840</xdr:colOff>
      <xdr:row>314</xdr:row>
      <xdr:rowOff>136800</xdr:rowOff>
    </xdr:to>
    <xdr:pic>
      <xdr:nvPicPr>
        <xdr:cNvPr id="26" name="image96.jpg" descr="121212.jpg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1476360" y="62814600"/>
          <a:ext cx="327600" cy="870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123840</xdr:colOff>
      <xdr:row>319</xdr:row>
      <xdr:rowOff>57240</xdr:rowOff>
    </xdr:from>
    <xdr:to>
      <xdr:col>3</xdr:col>
      <xdr:colOff>537120</xdr:colOff>
      <xdr:row>324</xdr:row>
      <xdr:rowOff>99000</xdr:rowOff>
    </xdr:to>
    <xdr:pic>
      <xdr:nvPicPr>
        <xdr:cNvPr id="27" name="image99.jpg" descr="12112.jpg"/>
        <xdr:cNvPicPr/>
      </xdr:nvPicPr>
      <xdr:blipFill>
        <a:blip xmlns:r="http://schemas.openxmlformats.org/officeDocument/2006/relationships" r:embed="rId26" cstate="print"/>
        <a:stretch/>
      </xdr:blipFill>
      <xdr:spPr>
        <a:xfrm>
          <a:off x="1542960" y="64605600"/>
          <a:ext cx="413280" cy="104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147600</xdr:colOff>
      <xdr:row>348</xdr:row>
      <xdr:rowOff>91080</xdr:rowOff>
    </xdr:from>
    <xdr:to>
      <xdr:col>3</xdr:col>
      <xdr:colOff>502200</xdr:colOff>
      <xdr:row>353</xdr:row>
      <xdr:rowOff>155160</xdr:rowOff>
    </xdr:to>
    <xdr:pic>
      <xdr:nvPicPr>
        <xdr:cNvPr id="28" name="image109.jpg" descr="1111.jpg"/>
        <xdr:cNvPicPr/>
      </xdr:nvPicPr>
      <xdr:blipFill>
        <a:blip xmlns:r="http://schemas.openxmlformats.org/officeDocument/2006/relationships" r:embed="rId27" cstate="print"/>
        <a:stretch/>
      </xdr:blipFill>
      <xdr:spPr>
        <a:xfrm>
          <a:off x="1566720" y="70440120"/>
          <a:ext cx="354600" cy="1064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19080</xdr:colOff>
      <xdr:row>360</xdr:row>
      <xdr:rowOff>56520</xdr:rowOff>
    </xdr:from>
    <xdr:to>
      <xdr:col>3</xdr:col>
      <xdr:colOff>533880</xdr:colOff>
      <xdr:row>365</xdr:row>
      <xdr:rowOff>170640</xdr:rowOff>
    </xdr:to>
    <xdr:pic>
      <xdr:nvPicPr>
        <xdr:cNvPr id="29" name="image112.jpg" descr="1221.jpg"/>
        <xdr:cNvPicPr/>
      </xdr:nvPicPr>
      <xdr:blipFill>
        <a:blip xmlns:r="http://schemas.openxmlformats.org/officeDocument/2006/relationships" r:embed="rId28" cstate="print"/>
        <a:stretch/>
      </xdr:blipFill>
      <xdr:spPr>
        <a:xfrm>
          <a:off x="1438200" y="72806040"/>
          <a:ext cx="514800" cy="1114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69840</xdr:colOff>
      <xdr:row>366</xdr:row>
      <xdr:rowOff>65160</xdr:rowOff>
    </xdr:from>
    <xdr:to>
      <xdr:col>3</xdr:col>
      <xdr:colOff>496800</xdr:colOff>
      <xdr:row>371</xdr:row>
      <xdr:rowOff>147600</xdr:rowOff>
    </xdr:to>
    <xdr:pic>
      <xdr:nvPicPr>
        <xdr:cNvPr id="30" name="image113.jpg" descr="111.jpg"/>
        <xdr:cNvPicPr/>
      </xdr:nvPicPr>
      <xdr:blipFill>
        <a:blip xmlns:r="http://schemas.openxmlformats.org/officeDocument/2006/relationships" r:embed="rId29" cstate="print"/>
        <a:stretch/>
      </xdr:blipFill>
      <xdr:spPr>
        <a:xfrm>
          <a:off x="1488960" y="74014560"/>
          <a:ext cx="426960" cy="108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371520</xdr:colOff>
      <xdr:row>46</xdr:row>
      <xdr:rowOff>38160</xdr:rowOff>
    </xdr:from>
    <xdr:to>
      <xdr:col>4</xdr:col>
      <xdr:colOff>223560</xdr:colOff>
      <xdr:row>50</xdr:row>
      <xdr:rowOff>108000</xdr:rowOff>
    </xdr:to>
    <xdr:pic>
      <xdr:nvPicPr>
        <xdr:cNvPr id="31" name="image121.jpg" descr="стирка.jpg"/>
        <xdr:cNvPicPr/>
      </xdr:nvPicPr>
      <xdr:blipFill>
        <a:blip xmlns:r="http://schemas.openxmlformats.org/officeDocument/2006/relationships" r:embed="rId30" cstate="print"/>
        <a:stretch/>
      </xdr:blipFill>
      <xdr:spPr>
        <a:xfrm>
          <a:off x="1176840" y="9979560"/>
          <a:ext cx="1080000" cy="87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380880</xdr:colOff>
      <xdr:row>52</xdr:row>
      <xdr:rowOff>66600</xdr:rowOff>
    </xdr:from>
    <xdr:to>
      <xdr:col>4</xdr:col>
      <xdr:colOff>90000</xdr:colOff>
      <xdr:row>56</xdr:row>
      <xdr:rowOff>108720</xdr:rowOff>
    </xdr:to>
    <xdr:pic>
      <xdr:nvPicPr>
        <xdr:cNvPr id="32" name="image122.jpg" descr="Полка открытая.jpg"/>
        <xdr:cNvPicPr/>
      </xdr:nvPicPr>
      <xdr:blipFill>
        <a:blip xmlns:r="http://schemas.openxmlformats.org/officeDocument/2006/relationships" r:embed="rId31" cstate="print"/>
        <a:stretch/>
      </xdr:blipFill>
      <xdr:spPr>
        <a:xfrm>
          <a:off x="1186200" y="11208240"/>
          <a:ext cx="937080" cy="842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314280</xdr:colOff>
      <xdr:row>171</xdr:row>
      <xdr:rowOff>95400</xdr:rowOff>
    </xdr:from>
    <xdr:to>
      <xdr:col>4</xdr:col>
      <xdr:colOff>185400</xdr:colOff>
      <xdr:row>175</xdr:row>
      <xdr:rowOff>108720</xdr:rowOff>
    </xdr:to>
    <xdr:pic>
      <xdr:nvPicPr>
        <xdr:cNvPr id="33" name="image124.jpg" descr="полка открытая навесная.jpg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1119600" y="35040240"/>
          <a:ext cx="1099080" cy="813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458640</xdr:colOff>
      <xdr:row>338</xdr:row>
      <xdr:rowOff>171360</xdr:rowOff>
    </xdr:from>
    <xdr:to>
      <xdr:col>4</xdr:col>
      <xdr:colOff>352080</xdr:colOff>
      <xdr:row>345</xdr:row>
      <xdr:rowOff>156240</xdr:rowOff>
    </xdr:to>
    <xdr:pic>
      <xdr:nvPicPr>
        <xdr:cNvPr id="34" name="image141.jpg" descr="пенал 5.jpg"/>
        <xdr:cNvPicPr/>
      </xdr:nvPicPr>
      <xdr:blipFill>
        <a:blip xmlns:r="http://schemas.openxmlformats.org/officeDocument/2006/relationships" r:embed="rId33" cstate="print"/>
        <a:srcRect l="29932" r="29070"/>
        <a:stretch/>
      </xdr:blipFill>
      <xdr:spPr>
        <a:xfrm>
          <a:off x="1263960" y="68520240"/>
          <a:ext cx="1121400" cy="138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331920</xdr:colOff>
      <xdr:row>329</xdr:row>
      <xdr:rowOff>65880</xdr:rowOff>
    </xdr:from>
    <xdr:to>
      <xdr:col>4</xdr:col>
      <xdr:colOff>225000</xdr:colOff>
      <xdr:row>335</xdr:row>
      <xdr:rowOff>183960</xdr:rowOff>
    </xdr:to>
    <xdr:pic>
      <xdr:nvPicPr>
        <xdr:cNvPr id="35" name="image142.jpg" descr="шп 1200.jpg"/>
        <xdr:cNvPicPr/>
      </xdr:nvPicPr>
      <xdr:blipFill>
        <a:blip xmlns:r="http://schemas.openxmlformats.org/officeDocument/2006/relationships" r:embed="rId34" cstate="print"/>
        <a:srcRect l="33631" r="31845"/>
        <a:stretch/>
      </xdr:blipFill>
      <xdr:spPr>
        <a:xfrm>
          <a:off x="1137240" y="66614400"/>
          <a:ext cx="1121040" cy="131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114480</xdr:colOff>
      <xdr:row>354</xdr:row>
      <xdr:rowOff>99000</xdr:rowOff>
    </xdr:from>
    <xdr:to>
      <xdr:col>4</xdr:col>
      <xdr:colOff>531000</xdr:colOff>
      <xdr:row>359</xdr:row>
      <xdr:rowOff>67680</xdr:rowOff>
    </xdr:to>
    <xdr:pic>
      <xdr:nvPicPr>
        <xdr:cNvPr id="36" name="image150.jpg" descr="пенал 10.jpg"/>
        <xdr:cNvPicPr/>
      </xdr:nvPicPr>
      <xdr:blipFill>
        <a:blip xmlns:r="http://schemas.openxmlformats.org/officeDocument/2006/relationships" r:embed="rId35" cstate="print"/>
        <a:stretch/>
      </xdr:blipFill>
      <xdr:spPr>
        <a:xfrm>
          <a:off x="919800" y="71648280"/>
          <a:ext cx="1644480" cy="96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542880</xdr:colOff>
      <xdr:row>91</xdr:row>
      <xdr:rowOff>85680</xdr:rowOff>
    </xdr:from>
    <xdr:to>
      <xdr:col>3</xdr:col>
      <xdr:colOff>485280</xdr:colOff>
      <xdr:row>95</xdr:row>
      <xdr:rowOff>175680</xdr:rowOff>
    </xdr:to>
    <xdr:pic>
      <xdr:nvPicPr>
        <xdr:cNvPr id="37" name="image10.jpg" descr="Однодв с 1 м ящ.jpg"/>
        <xdr:cNvPicPr/>
      </xdr:nvPicPr>
      <xdr:blipFill>
        <a:blip xmlns:r="http://schemas.openxmlformats.org/officeDocument/2006/relationships" r:embed="rId36" cstate="print"/>
        <a:stretch/>
      </xdr:blipFill>
      <xdr:spPr>
        <a:xfrm>
          <a:off x="1348200" y="19028520"/>
          <a:ext cx="556200" cy="889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600120</xdr:colOff>
      <xdr:row>113</xdr:row>
      <xdr:rowOff>133200</xdr:rowOff>
    </xdr:from>
    <xdr:to>
      <xdr:col>3</xdr:col>
      <xdr:colOff>552240</xdr:colOff>
      <xdr:row>118</xdr:row>
      <xdr:rowOff>51120</xdr:rowOff>
    </xdr:to>
    <xdr:pic>
      <xdr:nvPicPr>
        <xdr:cNvPr id="38" name="image15.jpg" descr="4 апв.jpg"/>
        <xdr:cNvPicPr/>
      </xdr:nvPicPr>
      <xdr:blipFill>
        <a:blip xmlns:r="http://schemas.openxmlformats.org/officeDocument/2006/relationships" r:embed="rId37" cstate="print"/>
        <a:stretch/>
      </xdr:blipFill>
      <xdr:spPr>
        <a:xfrm>
          <a:off x="1405440" y="23476320"/>
          <a:ext cx="565920" cy="918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471600</xdr:colOff>
      <xdr:row>176</xdr:row>
      <xdr:rowOff>0</xdr:rowOff>
    </xdr:from>
    <xdr:to>
      <xdr:col>4</xdr:col>
      <xdr:colOff>419760</xdr:colOff>
      <xdr:row>182</xdr:row>
      <xdr:rowOff>60480</xdr:rowOff>
    </xdr:to>
    <xdr:pic>
      <xdr:nvPicPr>
        <xdr:cNvPr id="39" name="Изображение 2"/>
        <xdr:cNvPicPr/>
      </xdr:nvPicPr>
      <xdr:blipFill>
        <a:blip xmlns:r="http://schemas.openxmlformats.org/officeDocument/2006/relationships" r:embed="rId38" cstate="print"/>
        <a:stretch/>
      </xdr:blipFill>
      <xdr:spPr>
        <a:xfrm>
          <a:off x="1276920" y="35944920"/>
          <a:ext cx="1176120" cy="1260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178920</xdr:colOff>
      <xdr:row>243</xdr:row>
      <xdr:rowOff>159840</xdr:rowOff>
    </xdr:from>
    <xdr:to>
      <xdr:col>4</xdr:col>
      <xdr:colOff>419400</xdr:colOff>
      <xdr:row>252</xdr:row>
      <xdr:rowOff>132840</xdr:rowOff>
    </xdr:to>
    <xdr:pic>
      <xdr:nvPicPr>
        <xdr:cNvPr id="40" name="Изображение 1"/>
        <xdr:cNvPicPr/>
      </xdr:nvPicPr>
      <xdr:blipFill>
        <a:blip xmlns:r="http://schemas.openxmlformats.org/officeDocument/2006/relationships" r:embed="rId39" cstate="print"/>
        <a:stretch/>
      </xdr:blipFill>
      <xdr:spPr>
        <a:xfrm>
          <a:off x="984240" y="49506480"/>
          <a:ext cx="1468440" cy="1773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503280</xdr:colOff>
      <xdr:row>372</xdr:row>
      <xdr:rowOff>42120</xdr:rowOff>
    </xdr:from>
    <xdr:to>
      <xdr:col>3</xdr:col>
      <xdr:colOff>449280</xdr:colOff>
      <xdr:row>376</xdr:row>
      <xdr:rowOff>178560</xdr:rowOff>
    </xdr:to>
    <xdr:pic>
      <xdr:nvPicPr>
        <xdr:cNvPr id="41" name="Изображение 3"/>
        <xdr:cNvPicPr/>
      </xdr:nvPicPr>
      <xdr:blipFill>
        <a:blip xmlns:r="http://schemas.openxmlformats.org/officeDocument/2006/relationships" r:embed="rId40" cstate="print"/>
        <a:stretch/>
      </xdr:blipFill>
      <xdr:spPr>
        <a:xfrm>
          <a:off x="1308600" y="75245760"/>
          <a:ext cx="559800" cy="996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442800</xdr:colOff>
      <xdr:row>57</xdr:row>
      <xdr:rowOff>159480</xdr:rowOff>
    </xdr:from>
    <xdr:to>
      <xdr:col>4</xdr:col>
      <xdr:colOff>125640</xdr:colOff>
      <xdr:row>62</xdr:row>
      <xdr:rowOff>127800</xdr:rowOff>
    </xdr:to>
    <xdr:pic>
      <xdr:nvPicPr>
        <xdr:cNvPr id="42" name="Изображение 4"/>
        <xdr:cNvPicPr/>
      </xdr:nvPicPr>
      <xdr:blipFill>
        <a:blip xmlns:r="http://schemas.openxmlformats.org/officeDocument/2006/relationships" r:embed="rId41" cstate="print"/>
        <a:stretch/>
      </xdr:blipFill>
      <xdr:spPr>
        <a:xfrm>
          <a:off x="1248120" y="12301200"/>
          <a:ext cx="910800" cy="968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118440</xdr:colOff>
      <xdr:row>2</xdr:row>
      <xdr:rowOff>21495</xdr:rowOff>
    </xdr:from>
    <xdr:to>
      <xdr:col>4</xdr:col>
      <xdr:colOff>464760</xdr:colOff>
      <xdr:row>3</xdr:row>
      <xdr:rowOff>21435</xdr:rowOff>
    </xdr:to>
    <xdr:sp macro="" textlink="">
      <xdr:nvSpPr>
        <xdr:cNvPr id="43" name="Фигура 1"/>
        <xdr:cNvSpPr/>
      </xdr:nvSpPr>
      <xdr:spPr>
        <a:xfrm>
          <a:off x="2042490" y="450120"/>
          <a:ext cx="346320" cy="190440"/>
        </a:xfrm>
        <a:prstGeom prst="rightArrow">
          <a:avLst>
            <a:gd name="adj1" fmla="val 50000"/>
            <a:gd name="adj2" fmla="val 45272"/>
          </a:avLst>
        </a:prstGeom>
        <a:solidFill>
          <a:srgbClr val="729FCF"/>
        </a:solidFill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8</xdr:col>
      <xdr:colOff>372300</xdr:colOff>
      <xdr:row>0</xdr:row>
      <xdr:rowOff>5325</xdr:rowOff>
    </xdr:from>
    <xdr:to>
      <xdr:col>8</xdr:col>
      <xdr:colOff>609600</xdr:colOff>
      <xdr:row>0</xdr:row>
      <xdr:rowOff>219075</xdr:rowOff>
    </xdr:to>
    <xdr:sp macro="" textlink="">
      <xdr:nvSpPr>
        <xdr:cNvPr id="44" name="Фигура 2"/>
        <xdr:cNvSpPr/>
      </xdr:nvSpPr>
      <xdr:spPr>
        <a:xfrm>
          <a:off x="4258500" y="5325"/>
          <a:ext cx="237300" cy="213750"/>
        </a:xfrm>
        <a:prstGeom prst="downArrow">
          <a:avLst>
            <a:gd name="adj1" fmla="val 50000"/>
            <a:gd name="adj2" fmla="val 30682"/>
          </a:avLst>
        </a:prstGeom>
        <a:solidFill>
          <a:srgbClr val="FF4000"/>
        </a:solidFill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188219</xdr:colOff>
      <xdr:row>11</xdr:row>
      <xdr:rowOff>52695</xdr:rowOff>
    </xdr:from>
    <xdr:to>
      <xdr:col>10</xdr:col>
      <xdr:colOff>428624</xdr:colOff>
      <xdr:row>11</xdr:row>
      <xdr:rowOff>266700</xdr:rowOff>
    </xdr:to>
    <xdr:sp macro="" textlink="">
      <xdr:nvSpPr>
        <xdr:cNvPr id="45" name="Фигура 3"/>
        <xdr:cNvSpPr/>
      </xdr:nvSpPr>
      <xdr:spPr>
        <a:xfrm>
          <a:off x="5198369" y="2052945"/>
          <a:ext cx="240405" cy="214005"/>
        </a:xfrm>
        <a:prstGeom prst="downArrow">
          <a:avLst>
            <a:gd name="adj1" fmla="val 50000"/>
            <a:gd name="adj2" fmla="val 39833"/>
          </a:avLst>
        </a:prstGeom>
        <a:solidFill>
          <a:srgbClr val="FF4000"/>
        </a:solidFill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lexi1980@ya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R24"/>
  <sheetViews>
    <sheetView tabSelected="1" zoomScale="110" zoomScaleNormal="110" workbookViewId="0">
      <selection activeCell="G6" sqref="G6"/>
    </sheetView>
  </sheetViews>
  <sheetFormatPr defaultColWidth="9.140625" defaultRowHeight="15"/>
  <cols>
    <col min="1" max="1" width="2.7109375" style="1" customWidth="1"/>
    <col min="2" max="16384" width="9.140625" style="1"/>
  </cols>
  <sheetData>
    <row r="1" spans="2:9" ht="85.5" customHeight="1">
      <c r="B1" s="2"/>
      <c r="C1" s="3"/>
    </row>
    <row r="2" spans="2:9" ht="15.75">
      <c r="B2" s="4" t="s">
        <v>0</v>
      </c>
      <c r="C2" s="3"/>
    </row>
    <row r="3" spans="2:9" ht="15.75">
      <c r="B3" s="4" t="s">
        <v>1</v>
      </c>
      <c r="C3" s="3"/>
      <c r="I3" s="87" t="s">
        <v>367</v>
      </c>
    </row>
    <row r="4" spans="2:9" ht="15.75">
      <c r="B4" s="5" t="s">
        <v>2</v>
      </c>
      <c r="C4" s="3"/>
    </row>
    <row r="5" spans="2:9" ht="15.75">
      <c r="B5" s="6" t="s">
        <v>3</v>
      </c>
      <c r="C5" s="3"/>
    </row>
    <row r="6" spans="2:9" ht="15.75">
      <c r="B6" s="6" t="s">
        <v>358</v>
      </c>
      <c r="C6" s="3"/>
    </row>
    <row r="7" spans="2:9" ht="15.75">
      <c r="B7" s="6"/>
      <c r="C7" s="3"/>
    </row>
    <row r="8" spans="2:9" ht="15.75">
      <c r="B8" s="4"/>
      <c r="C8" s="3"/>
    </row>
    <row r="9" spans="2:9" ht="15.75">
      <c r="B9" s="2" t="s">
        <v>4</v>
      </c>
      <c r="C9" s="3"/>
    </row>
    <row r="10" spans="2:9" ht="15.75">
      <c r="B10" s="4" t="s">
        <v>5</v>
      </c>
      <c r="C10" s="3"/>
    </row>
    <row r="11" spans="2:9" ht="15.75">
      <c r="B11" s="4"/>
      <c r="C11" s="3"/>
    </row>
    <row r="12" spans="2:9" ht="15.75">
      <c r="B12" s="7"/>
      <c r="C12" s="3"/>
    </row>
    <row r="13" spans="2:9" ht="15.75">
      <c r="B13" s="8" t="s">
        <v>6</v>
      </c>
      <c r="C13" s="3"/>
    </row>
    <row r="14" spans="2:9" ht="15.75">
      <c r="B14" s="8"/>
      <c r="C14" s="3"/>
    </row>
    <row r="16" spans="2:9">
      <c r="B16" s="87" t="s">
        <v>359</v>
      </c>
    </row>
    <row r="17" spans="2:18" ht="16.5" customHeight="1"/>
    <row r="18" spans="2:18" ht="8.25" customHeight="1">
      <c r="B18" s="91" t="s">
        <v>366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</row>
    <row r="19" spans="2:18" ht="8.25" customHeight="1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</row>
    <row r="20" spans="2:18" ht="6.75" customHeight="1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2:18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2:18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2:18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2:18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</sheetData>
  <sheetProtection password="C60F" sheet="1" objects="1" scenarios="1" selectLockedCells="1" selectUnlockedCells="1"/>
  <mergeCells count="1">
    <mergeCell ref="B18:R24"/>
  </mergeCells>
  <hyperlinks>
    <hyperlink ref="B4" r:id="rId1"/>
  </hyperlinks>
  <pageMargins left="0.7" right="0.7" top="0.75" bottom="0.75" header="0.511811023622047" footer="0.511811023622047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02"/>
  <sheetViews>
    <sheetView zoomScaleNormal="100" workbookViewId="0">
      <pane ySplit="6" topLeftCell="A7" activePane="bottomLeft" state="frozen"/>
      <selection pane="bottomLeft" activeCell="K259" sqref="K259"/>
    </sheetView>
  </sheetViews>
  <sheetFormatPr defaultColWidth="14.42578125" defaultRowHeight="15" outlineLevelCol="1"/>
  <cols>
    <col min="1" max="1" width="2.7109375" style="9" customWidth="1"/>
    <col min="2" max="2" width="8.7109375" style="10" customWidth="1"/>
    <col min="3" max="5" width="8.7109375" style="9" customWidth="1"/>
    <col min="6" max="6" width="20.7109375" style="9" customWidth="1"/>
    <col min="7" max="7" width="8.7109375" style="11" hidden="1" customWidth="1"/>
    <col min="8" max="8" width="7.28515625" style="11" hidden="1" customWidth="1"/>
    <col min="9" max="9" width="14.140625" style="12" customWidth="1"/>
    <col min="10" max="10" width="2.7109375" style="13" customWidth="1"/>
    <col min="11" max="11" width="9.42578125" style="14" customWidth="1"/>
    <col min="12" max="12" width="2.28515625" style="9" customWidth="1"/>
    <col min="13" max="14" width="1.140625" style="9" hidden="1" customWidth="1" outlineLevel="1"/>
    <col min="15" max="16" width="1.42578125" style="9" hidden="1" customWidth="1" outlineLevel="1"/>
    <col min="17" max="17" width="1.28515625" style="9" hidden="1" customWidth="1" outlineLevel="1"/>
    <col min="18" max="19" width="1.140625" style="9" hidden="1" customWidth="1" outlineLevel="1"/>
    <col min="20" max="20" width="1.28515625" style="9" hidden="1" customWidth="1" outlineLevel="1"/>
    <col min="21" max="23" width="1.140625" style="9" hidden="1" customWidth="1" outlineLevel="1"/>
    <col min="24" max="24" width="5.140625" style="9" hidden="1" customWidth="1" collapsed="1"/>
    <col min="25" max="25" width="5.140625" style="9" hidden="1" customWidth="1"/>
    <col min="26" max="26" width="5.5703125" style="9" hidden="1" customWidth="1"/>
    <col min="27" max="27" width="6.5703125" style="9" hidden="1" customWidth="1"/>
    <col min="28" max="28" width="8.7109375" style="9" hidden="1" customWidth="1"/>
    <col min="29" max="34" width="8.7109375" style="9" customWidth="1"/>
    <col min="35" max="16384" width="14.42578125" style="9"/>
  </cols>
  <sheetData>
    <row r="1" spans="1:29" ht="19.5" customHeight="1" thickBot="1">
      <c r="B1" s="116" t="s">
        <v>365</v>
      </c>
      <c r="C1" s="116"/>
      <c r="D1" s="116"/>
      <c r="E1" s="116"/>
      <c r="F1" s="116"/>
      <c r="G1" s="86"/>
      <c r="H1" s="86"/>
      <c r="I1" s="15"/>
      <c r="J1" s="15"/>
      <c r="K1" s="15"/>
    </row>
    <row r="2" spans="1:29" s="16" customFormat="1" ht="14.25" customHeight="1" thickBot="1">
      <c r="G2" s="120" t="s">
        <v>7</v>
      </c>
      <c r="H2" s="120"/>
      <c r="I2" s="80" t="s">
        <v>8</v>
      </c>
      <c r="J2" s="74"/>
      <c r="K2" s="17"/>
      <c r="AC2" s="130" t="s">
        <v>368</v>
      </c>
    </row>
    <row r="3" spans="1:29" s="16" customFormat="1" ht="15" customHeight="1" thickBot="1">
      <c r="B3" s="110" t="s">
        <v>9</v>
      </c>
      <c r="C3" s="110"/>
      <c r="D3" s="110"/>
      <c r="F3" s="85">
        <f>SUBTOTAL(9,M8:M477)</f>
        <v>570.0440000000001</v>
      </c>
      <c r="G3" s="121" t="s">
        <v>10</v>
      </c>
      <c r="H3" s="121"/>
      <c r="I3" s="84" t="s">
        <v>361</v>
      </c>
      <c r="J3" s="74"/>
      <c r="K3" s="79">
        <f>SUBTOTAL(9,K13:K377)</f>
        <v>1</v>
      </c>
      <c r="M3" s="18" t="s">
        <v>11</v>
      </c>
      <c r="N3" s="19">
        <v>1.7</v>
      </c>
      <c r="P3" s="122" t="s">
        <v>12</v>
      </c>
      <c r="Q3" s="122"/>
      <c r="R3" s="122"/>
      <c r="S3" s="122"/>
      <c r="T3" s="122"/>
      <c r="U3" s="122"/>
      <c r="V3" s="122"/>
    </row>
    <row r="4" spans="1:29" s="16" customFormat="1" ht="5.25" customHeight="1" thickBot="1">
      <c r="G4" s="20"/>
      <c r="H4" s="20"/>
      <c r="I4" s="75"/>
      <c r="J4" s="74"/>
      <c r="K4" s="17"/>
    </row>
    <row r="5" spans="1:29" ht="9" customHeight="1">
      <c r="B5" s="123" t="s">
        <v>13</v>
      </c>
      <c r="C5" s="124" t="s">
        <v>14</v>
      </c>
      <c r="D5" s="124"/>
      <c r="E5" s="124"/>
      <c r="F5" s="125" t="s">
        <v>360</v>
      </c>
      <c r="G5" s="126" t="s">
        <v>15</v>
      </c>
      <c r="H5" s="126" t="s">
        <v>16</v>
      </c>
      <c r="I5" s="126" t="s">
        <v>17</v>
      </c>
      <c r="K5" s="124" t="s">
        <v>18</v>
      </c>
      <c r="M5" s="110" t="s">
        <v>19</v>
      </c>
      <c r="N5" s="110"/>
      <c r="P5" s="127" t="s">
        <v>20</v>
      </c>
      <c r="R5" s="127" t="s">
        <v>10</v>
      </c>
      <c r="S5" s="127"/>
      <c r="T5" s="127"/>
      <c r="U5" s="127"/>
      <c r="V5" s="127"/>
      <c r="X5" s="117" t="s">
        <v>21</v>
      </c>
      <c r="Y5" s="117"/>
      <c r="Z5" s="117"/>
      <c r="AA5" s="117"/>
    </row>
    <row r="6" spans="1:29" ht="9.75" customHeight="1" thickBot="1">
      <c r="A6" s="21"/>
      <c r="B6" s="123"/>
      <c r="C6" s="124"/>
      <c r="D6" s="124"/>
      <c r="E6" s="124"/>
      <c r="F6" s="125"/>
      <c r="G6" s="126"/>
      <c r="H6" s="126"/>
      <c r="I6" s="126"/>
      <c r="J6" s="22"/>
      <c r="K6" s="124"/>
      <c r="M6" s="16" t="s">
        <v>22</v>
      </c>
      <c r="N6" s="23" t="str">
        <f>I3</f>
        <v>Краска/Акрил</v>
      </c>
      <c r="P6" s="127"/>
      <c r="R6" s="79" t="s">
        <v>23</v>
      </c>
      <c r="S6" s="83" t="s">
        <v>361</v>
      </c>
      <c r="T6" s="78" t="s">
        <v>24</v>
      </c>
      <c r="U6" s="78" t="s">
        <v>25</v>
      </c>
      <c r="V6" s="78" t="s">
        <v>26</v>
      </c>
      <c r="X6" s="24" t="s">
        <v>8</v>
      </c>
      <c r="Y6" s="76" t="s">
        <v>27</v>
      </c>
      <c r="Z6" s="76" t="s">
        <v>28</v>
      </c>
      <c r="AA6" s="76" t="s">
        <v>29</v>
      </c>
      <c r="AB6" s="16" t="s">
        <v>30</v>
      </c>
    </row>
    <row r="7" spans="1:29" ht="9.75" customHeight="1" thickBot="1">
      <c r="A7" s="21"/>
      <c r="I7" s="13"/>
      <c r="J7" s="89"/>
      <c r="M7" s="16"/>
      <c r="N7" s="23"/>
      <c r="P7" s="79"/>
      <c r="R7" s="79"/>
      <c r="S7" s="78"/>
      <c r="T7" s="78"/>
      <c r="U7" s="78"/>
      <c r="V7" s="78"/>
      <c r="X7" s="24"/>
      <c r="Y7" s="76"/>
      <c r="Z7" s="76"/>
      <c r="AA7" s="76"/>
      <c r="AB7" s="16"/>
    </row>
    <row r="8" spans="1:29" ht="18.75" customHeight="1" thickBot="1">
      <c r="A8" s="21"/>
      <c r="B8" s="107" t="s">
        <v>32</v>
      </c>
      <c r="C8" s="108"/>
      <c r="D8" s="108"/>
      <c r="E8" s="108"/>
      <c r="F8" s="98" t="s">
        <v>33</v>
      </c>
      <c r="G8" s="99"/>
      <c r="H8" s="99"/>
      <c r="I8" s="100"/>
      <c r="K8" s="37">
        <v>3</v>
      </c>
      <c r="M8" s="9">
        <f>(K8*IF(K8&gt;0,P8))*$N$3</f>
        <v>204</v>
      </c>
      <c r="N8" s="26"/>
      <c r="P8" s="27">
        <v>40</v>
      </c>
      <c r="R8" s="79"/>
      <c r="S8" s="78"/>
      <c r="T8" s="78"/>
      <c r="U8" s="78"/>
      <c r="V8" s="78"/>
      <c r="X8" s="24"/>
      <c r="Y8" s="76"/>
      <c r="Z8" s="76"/>
      <c r="AA8" s="76"/>
      <c r="AB8" s="16"/>
    </row>
    <row r="9" spans="1:29" ht="18.75" customHeight="1" thickBot="1">
      <c r="A9" s="21"/>
      <c r="B9" s="109"/>
      <c r="C9" s="110"/>
      <c r="D9" s="110"/>
      <c r="E9" s="110"/>
      <c r="F9" s="101" t="s">
        <v>34</v>
      </c>
      <c r="G9" s="102"/>
      <c r="H9" s="102"/>
      <c r="I9" s="103"/>
      <c r="K9" s="25"/>
      <c r="M9" s="9">
        <f>(K9*IF(K9&gt;0,P9))*$N$3</f>
        <v>0</v>
      </c>
      <c r="N9" s="26"/>
      <c r="P9" s="27">
        <v>100</v>
      </c>
      <c r="R9" s="79"/>
      <c r="S9" s="78"/>
      <c r="T9" s="78"/>
      <c r="U9" s="78"/>
      <c r="V9" s="78"/>
      <c r="X9" s="24"/>
      <c r="Y9" s="76"/>
      <c r="Z9" s="76"/>
      <c r="AA9" s="76"/>
      <c r="AB9" s="16"/>
    </row>
    <row r="10" spans="1:29" ht="18.75" customHeight="1" thickBot="1">
      <c r="A10" s="21"/>
      <c r="B10" s="111"/>
      <c r="C10" s="112"/>
      <c r="D10" s="112"/>
      <c r="E10" s="112"/>
      <c r="F10" s="104" t="s">
        <v>35</v>
      </c>
      <c r="G10" s="105"/>
      <c r="H10" s="105"/>
      <c r="I10" s="106"/>
      <c r="J10" s="88"/>
      <c r="K10" s="25"/>
      <c r="M10" s="9">
        <f>(K10*IF(K10&gt;0,P10))*$N$3</f>
        <v>0</v>
      </c>
      <c r="N10" s="26"/>
      <c r="P10" s="27">
        <v>150</v>
      </c>
      <c r="R10" s="79"/>
      <c r="S10" s="78"/>
      <c r="T10" s="78"/>
      <c r="U10" s="78"/>
      <c r="V10" s="78"/>
      <c r="X10" s="24"/>
      <c r="Y10" s="76"/>
      <c r="Z10" s="76"/>
      <c r="AA10" s="76"/>
      <c r="AB10" s="16"/>
    </row>
    <row r="11" spans="1:29" ht="18.75" customHeight="1" thickBot="1">
      <c r="A11" s="21"/>
      <c r="B11" s="128" t="s">
        <v>362</v>
      </c>
      <c r="C11" s="129"/>
      <c r="D11" s="129"/>
      <c r="E11" s="129"/>
      <c r="F11" s="129"/>
      <c r="G11" s="129"/>
      <c r="H11" s="129"/>
      <c r="I11" s="129"/>
      <c r="J11" s="89"/>
      <c r="K11" s="90">
        <v>4</v>
      </c>
      <c r="M11" s="9">
        <f>(K11*IF(K11&gt;0,P11))*$N$3</f>
        <v>272</v>
      </c>
      <c r="N11" s="26"/>
      <c r="P11" s="27">
        <v>40</v>
      </c>
      <c r="R11" s="79"/>
      <c r="S11" s="78"/>
      <c r="T11" s="78"/>
      <c r="U11" s="78"/>
      <c r="V11" s="78"/>
      <c r="X11" s="24"/>
      <c r="Y11" s="76"/>
      <c r="Z11" s="76"/>
      <c r="AA11" s="76"/>
      <c r="AB11" s="16"/>
    </row>
    <row r="12" spans="1:29" ht="22.5" customHeight="1" thickBot="1">
      <c r="A12" s="31"/>
      <c r="B12" s="118" t="s">
        <v>31</v>
      </c>
      <c r="C12" s="118"/>
      <c r="D12" s="118"/>
      <c r="E12" s="118"/>
      <c r="F12" s="118"/>
      <c r="G12" s="118"/>
      <c r="H12" s="118"/>
      <c r="I12" s="118"/>
      <c r="J12" s="22"/>
      <c r="K12" s="77"/>
      <c r="L12" s="13"/>
      <c r="M12" s="13"/>
      <c r="N12" s="13"/>
      <c r="O12" s="13"/>
      <c r="P12" s="13"/>
      <c r="Q12" s="13"/>
      <c r="R12" s="13"/>
    </row>
    <row r="13" spans="1:29" ht="15.75" customHeight="1" thickBot="1">
      <c r="A13" s="32"/>
      <c r="B13" s="33" t="s">
        <v>36</v>
      </c>
      <c r="C13" s="119"/>
      <c r="D13" s="119"/>
      <c r="E13" s="119"/>
      <c r="F13" s="94" t="s">
        <v>37</v>
      </c>
      <c r="G13" s="34">
        <v>760</v>
      </c>
      <c r="H13" s="34">
        <v>550</v>
      </c>
      <c r="I13" s="35">
        <v>400</v>
      </c>
      <c r="J13" s="36"/>
      <c r="K13" s="37">
        <v>1</v>
      </c>
      <c r="M13" s="9">
        <f>(K13*IF(K13&gt;0,P13+O13,0))*$N$3</f>
        <v>83.843999999999994</v>
      </c>
      <c r="N13" s="26">
        <f>IF($I$3=$R$6,R13,IF($I$3=$S$6,S13,IF($I$3=$T$6,T13,IF($I$3=$U$6,U13,IF($I$3=$V$6,V13,0)))))</f>
        <v>80</v>
      </c>
      <c r="O13" s="9">
        <f>(G13*I13)/1000000*N13</f>
        <v>24.32</v>
      </c>
      <c r="P13" s="27">
        <v>25</v>
      </c>
      <c r="Q13" s="26"/>
      <c r="R13" s="27">
        <v>100</v>
      </c>
      <c r="S13" s="27">
        <v>80</v>
      </c>
      <c r="T13" s="27">
        <v>20</v>
      </c>
      <c r="U13" s="27">
        <v>30</v>
      </c>
      <c r="V13" s="27">
        <v>130</v>
      </c>
    </row>
    <row r="14" spans="1:29" ht="15.75" customHeight="1">
      <c r="A14" s="32"/>
      <c r="B14" s="38" t="s">
        <v>38</v>
      </c>
      <c r="C14" s="119"/>
      <c r="D14" s="119"/>
      <c r="E14" s="119"/>
      <c r="F14" s="94"/>
      <c r="G14" s="34">
        <v>760</v>
      </c>
      <c r="H14" s="39"/>
      <c r="I14" s="40">
        <v>450</v>
      </c>
      <c r="J14" s="36"/>
      <c r="K14" s="25"/>
      <c r="M14" s="9">
        <f>(K14*IF(K14&gt;0,P14+O14,0))*$N$3</f>
        <v>0</v>
      </c>
      <c r="N14" s="26">
        <f>IF($I$3=$R$6,R14,IF($I$3=$S$6,S14,IF($I$3=$T$6,T14,IF($I$3=$U$6,U14,IF($I$3=$V$6,V14,0)))))</f>
        <v>80</v>
      </c>
      <c r="O14" s="9">
        <f>(G14*I14)/1000000*N14</f>
        <v>27.360000000000003</v>
      </c>
      <c r="P14" s="27">
        <v>26</v>
      </c>
      <c r="Q14" s="26"/>
      <c r="R14" s="27">
        <v>100</v>
      </c>
      <c r="S14" s="27">
        <v>80</v>
      </c>
      <c r="T14" s="27">
        <v>20</v>
      </c>
      <c r="U14" s="27">
        <v>30</v>
      </c>
      <c r="V14" s="27">
        <v>130</v>
      </c>
    </row>
    <row r="15" spans="1:29" ht="15.75" customHeight="1">
      <c r="A15" s="32"/>
      <c r="B15" s="38" t="s">
        <v>39</v>
      </c>
      <c r="C15" s="119"/>
      <c r="D15" s="119"/>
      <c r="E15" s="119"/>
      <c r="F15" s="94"/>
      <c r="G15" s="34">
        <v>760</v>
      </c>
      <c r="H15" s="41"/>
      <c r="I15" s="40">
        <v>500</v>
      </c>
      <c r="J15" s="36"/>
      <c r="K15" s="25"/>
      <c r="M15" s="9">
        <f>(K15*IF(K15&gt;0,P15+O15,0))*$N$3</f>
        <v>0</v>
      </c>
      <c r="N15" s="26">
        <f>IF($I$3=$R$6,R15,IF($I$3=$S$6,S15,IF($I$3=$T$6,T15,IF($I$3=$U$6,U15,IF($I$3=$V$6,V15,0)))))</f>
        <v>80</v>
      </c>
      <c r="O15" s="9">
        <f>(G15*I15)/1000000*N15</f>
        <v>30.4</v>
      </c>
      <c r="P15" s="27">
        <v>27</v>
      </c>
      <c r="Q15" s="26"/>
      <c r="R15" s="27">
        <v>100</v>
      </c>
      <c r="S15" s="27">
        <v>80</v>
      </c>
      <c r="T15" s="27">
        <v>20</v>
      </c>
      <c r="U15" s="27">
        <v>30</v>
      </c>
      <c r="V15" s="27">
        <v>130</v>
      </c>
    </row>
    <row r="16" spans="1:29" ht="15.75" customHeight="1">
      <c r="A16" s="32"/>
      <c r="B16" s="38" t="s">
        <v>40</v>
      </c>
      <c r="C16" s="119"/>
      <c r="D16" s="119"/>
      <c r="E16" s="119"/>
      <c r="F16" s="94"/>
      <c r="G16" s="34">
        <v>760</v>
      </c>
      <c r="H16" s="41"/>
      <c r="I16" s="40">
        <v>550</v>
      </c>
      <c r="J16" s="36"/>
      <c r="K16" s="25"/>
      <c r="M16" s="9">
        <f>(K16*IF(K16&gt;0,P16+O16,0))*$N$3</f>
        <v>0</v>
      </c>
      <c r="N16" s="26">
        <f>IF($I$3=$R$6,R16,IF($I$3=$S$6,S16,IF($I$3=$T$6,T16,IF($I$3=$U$6,U16,IF($I$3=$V$6,V16,0)))))</f>
        <v>80</v>
      </c>
      <c r="O16" s="82"/>
      <c r="P16" s="27">
        <v>28</v>
      </c>
      <c r="Q16" s="26"/>
      <c r="R16" s="27">
        <v>100</v>
      </c>
      <c r="S16" s="27">
        <v>80</v>
      </c>
      <c r="T16" s="27">
        <v>20</v>
      </c>
      <c r="U16" s="27">
        <v>30</v>
      </c>
      <c r="V16" s="27">
        <v>130</v>
      </c>
    </row>
    <row r="17" spans="1:28" ht="15.75" customHeight="1">
      <c r="A17" s="32"/>
      <c r="B17" s="38"/>
      <c r="C17" s="119"/>
      <c r="D17" s="119"/>
      <c r="E17" s="119"/>
      <c r="F17" s="94"/>
      <c r="G17" s="34">
        <v>760</v>
      </c>
      <c r="H17" s="41"/>
      <c r="I17" s="40">
        <v>600</v>
      </c>
      <c r="J17" s="36"/>
      <c r="K17" s="25"/>
      <c r="M17" s="9">
        <f>(K17*IF(K17&gt;0,P17+O17,0))*$N$3</f>
        <v>0</v>
      </c>
      <c r="N17" s="26">
        <f>IF($I$3=$R$6,R17,IF($I$3=$S$6,S17,IF($I$3=$T$6,T17,IF($I$3=$U$6,U17,IF($I$3=$V$6,V17,0)))))</f>
        <v>80</v>
      </c>
      <c r="O17" s="9">
        <f>(G17*I17)/1000000*N17</f>
        <v>36.480000000000004</v>
      </c>
      <c r="P17" s="27">
        <v>30</v>
      </c>
      <c r="Q17" s="26"/>
      <c r="R17" s="27">
        <v>100</v>
      </c>
      <c r="S17" s="27">
        <v>80</v>
      </c>
      <c r="T17" s="27">
        <v>20</v>
      </c>
      <c r="U17" s="27">
        <v>30</v>
      </c>
      <c r="V17" s="27">
        <v>130</v>
      </c>
    </row>
    <row r="18" spans="1:28" ht="15.75" customHeight="1">
      <c r="A18" s="32"/>
      <c r="B18" s="42" t="s">
        <v>41</v>
      </c>
      <c r="C18" s="119"/>
      <c r="D18" s="119"/>
      <c r="E18" s="119"/>
      <c r="F18" s="94"/>
      <c r="G18" s="34"/>
      <c r="H18" s="43"/>
      <c r="I18" s="40"/>
      <c r="J18" s="36"/>
      <c r="K18" s="25"/>
      <c r="M18" s="9">
        <f>(IF(SUM(K13:K17)&gt;0,O18,0))*$N$3</f>
        <v>10.199999999999999</v>
      </c>
      <c r="N18" s="26">
        <f>IF($I$2=$X$6,X18,IF($I$2=$Y$6,Y18,IF($I$2=$Z$6,Z18,IF($I$2=$AA$6,AA18,IF($I$2=$AB$6,AB18,0)))))</f>
        <v>6</v>
      </c>
      <c r="O18" s="26">
        <f>(SUM(K13:K17))*N18</f>
        <v>6</v>
      </c>
      <c r="P18" s="27"/>
      <c r="Q18" s="26"/>
      <c r="R18" s="27"/>
      <c r="S18" s="27"/>
      <c r="T18" s="27"/>
      <c r="U18" s="27"/>
      <c r="V18" s="27"/>
      <c r="X18" s="9">
        <v>6</v>
      </c>
      <c r="Y18" s="9">
        <v>3</v>
      </c>
      <c r="Z18" s="9">
        <v>3</v>
      </c>
      <c r="AA18" s="9">
        <v>6</v>
      </c>
      <c r="AB18" s="9">
        <v>8</v>
      </c>
    </row>
    <row r="19" spans="1:28" ht="15.75" customHeight="1">
      <c r="A19" s="32"/>
      <c r="B19" s="44" t="s">
        <v>42</v>
      </c>
      <c r="C19" s="93"/>
      <c r="D19" s="93"/>
      <c r="E19" s="93"/>
      <c r="F19" s="94" t="s">
        <v>43</v>
      </c>
      <c r="G19" s="34">
        <v>760</v>
      </c>
      <c r="H19" s="34">
        <v>550</v>
      </c>
      <c r="I19" s="35">
        <v>500</v>
      </c>
      <c r="J19" s="36"/>
      <c r="K19" s="37"/>
      <c r="M19" s="9">
        <f t="shared" ref="M19:M29" si="0">(K19*IF(K19&gt;0,P19+O19,0))*$N$3</f>
        <v>0</v>
      </c>
      <c r="N19" s="26">
        <f t="shared" ref="N19:N29" si="1">IF($I$3=$R$6,R19,IF($I$3=$S$6,S19,IF($I$3=$T$6,T19,IF($I$3=$U$6,U19,IF($I$3=$V$6,V19,0)))))</f>
        <v>80</v>
      </c>
      <c r="O19" s="9">
        <f t="shared" ref="O19:O29" si="2">(G19*I19)/1000000*N19</f>
        <v>30.4</v>
      </c>
      <c r="P19" s="27">
        <v>30</v>
      </c>
      <c r="Q19" s="26"/>
      <c r="R19" s="27">
        <v>100</v>
      </c>
      <c r="S19" s="27">
        <v>80</v>
      </c>
      <c r="T19" s="27">
        <v>20</v>
      </c>
      <c r="U19" s="27">
        <v>30</v>
      </c>
      <c r="V19" s="27">
        <v>130</v>
      </c>
    </row>
    <row r="20" spans="1:28" ht="15.75" customHeight="1">
      <c r="A20" s="32"/>
      <c r="B20" s="38" t="s">
        <v>44</v>
      </c>
      <c r="C20" s="93"/>
      <c r="D20" s="93"/>
      <c r="E20" s="93"/>
      <c r="F20" s="94"/>
      <c r="G20" s="34">
        <v>760</v>
      </c>
      <c r="H20" s="39"/>
      <c r="I20" s="40">
        <v>550</v>
      </c>
      <c r="J20" s="36"/>
      <c r="K20" s="25"/>
      <c r="M20" s="9">
        <f t="shared" si="0"/>
        <v>0</v>
      </c>
      <c r="N20" s="26">
        <f t="shared" si="1"/>
        <v>80</v>
      </c>
      <c r="O20" s="9">
        <f t="shared" si="2"/>
        <v>33.44</v>
      </c>
      <c r="P20" s="27">
        <v>31</v>
      </c>
      <c r="Q20" s="26"/>
      <c r="R20" s="27">
        <v>100</v>
      </c>
      <c r="S20" s="27">
        <v>80</v>
      </c>
      <c r="T20" s="27">
        <v>20</v>
      </c>
      <c r="U20" s="27">
        <v>30</v>
      </c>
      <c r="V20" s="27">
        <v>130</v>
      </c>
    </row>
    <row r="21" spans="1:28" ht="15.75" customHeight="1">
      <c r="A21" s="32"/>
      <c r="B21" s="38" t="s">
        <v>45</v>
      </c>
      <c r="C21" s="93"/>
      <c r="D21" s="93"/>
      <c r="E21" s="93"/>
      <c r="F21" s="94"/>
      <c r="G21" s="34">
        <v>760</v>
      </c>
      <c r="H21" s="41"/>
      <c r="I21" s="40">
        <v>600</v>
      </c>
      <c r="J21" s="36"/>
      <c r="K21" s="25"/>
      <c r="M21" s="9">
        <f t="shared" si="0"/>
        <v>0</v>
      </c>
      <c r="N21" s="26">
        <f t="shared" si="1"/>
        <v>80</v>
      </c>
      <c r="O21" s="9">
        <f t="shared" si="2"/>
        <v>36.480000000000004</v>
      </c>
      <c r="P21" s="27">
        <v>32</v>
      </c>
      <c r="Q21" s="26"/>
      <c r="R21" s="27">
        <v>100</v>
      </c>
      <c r="S21" s="27">
        <v>80</v>
      </c>
      <c r="T21" s="27">
        <v>20</v>
      </c>
      <c r="U21" s="27">
        <v>30</v>
      </c>
      <c r="V21" s="27">
        <v>130</v>
      </c>
    </row>
    <row r="22" spans="1:28" ht="15.75" customHeight="1">
      <c r="A22" s="32"/>
      <c r="B22" s="38" t="s">
        <v>46</v>
      </c>
      <c r="C22" s="93"/>
      <c r="D22" s="93"/>
      <c r="E22" s="93"/>
      <c r="F22" s="94"/>
      <c r="G22" s="34">
        <v>760</v>
      </c>
      <c r="H22" s="41"/>
      <c r="I22" s="40">
        <v>650</v>
      </c>
      <c r="J22" s="36"/>
      <c r="K22" s="25"/>
      <c r="M22" s="9">
        <f t="shared" si="0"/>
        <v>0</v>
      </c>
      <c r="N22" s="26">
        <f t="shared" si="1"/>
        <v>80</v>
      </c>
      <c r="O22" s="9">
        <f t="shared" si="2"/>
        <v>39.519999999999996</v>
      </c>
      <c r="P22" s="27">
        <v>33</v>
      </c>
      <c r="Q22" s="26"/>
      <c r="R22" s="27">
        <v>100</v>
      </c>
      <c r="S22" s="27">
        <v>80</v>
      </c>
      <c r="T22" s="27">
        <v>20</v>
      </c>
      <c r="U22" s="27">
        <v>30</v>
      </c>
      <c r="V22" s="27">
        <v>130</v>
      </c>
    </row>
    <row r="23" spans="1:28" ht="15.75" customHeight="1">
      <c r="A23" s="32"/>
      <c r="B23" s="38" t="s">
        <v>47</v>
      </c>
      <c r="C23" s="93"/>
      <c r="D23" s="93"/>
      <c r="E23" s="93"/>
      <c r="F23" s="94"/>
      <c r="G23" s="34">
        <v>760</v>
      </c>
      <c r="H23" s="41"/>
      <c r="I23" s="40">
        <v>700</v>
      </c>
      <c r="J23" s="36"/>
      <c r="K23" s="25"/>
      <c r="M23" s="9">
        <f t="shared" si="0"/>
        <v>0</v>
      </c>
      <c r="N23" s="26">
        <f t="shared" si="1"/>
        <v>80</v>
      </c>
      <c r="O23" s="9">
        <f t="shared" si="2"/>
        <v>42.56</v>
      </c>
      <c r="P23" s="27">
        <v>34</v>
      </c>
      <c r="Q23" s="26"/>
      <c r="R23" s="27">
        <v>100</v>
      </c>
      <c r="S23" s="27">
        <v>80</v>
      </c>
      <c r="T23" s="27">
        <v>20</v>
      </c>
      <c r="U23" s="27">
        <v>30</v>
      </c>
      <c r="V23" s="27">
        <v>130</v>
      </c>
    </row>
    <row r="24" spans="1:28" ht="15.75" customHeight="1">
      <c r="A24" s="32"/>
      <c r="B24" s="38" t="s">
        <v>48</v>
      </c>
      <c r="C24" s="93"/>
      <c r="D24" s="93"/>
      <c r="E24" s="93"/>
      <c r="F24" s="94"/>
      <c r="G24" s="34">
        <v>760</v>
      </c>
      <c r="H24" s="41"/>
      <c r="I24" s="40">
        <v>750</v>
      </c>
      <c r="J24" s="36"/>
      <c r="K24" s="25"/>
      <c r="M24" s="9">
        <f t="shared" si="0"/>
        <v>0</v>
      </c>
      <c r="N24" s="26">
        <f t="shared" si="1"/>
        <v>80</v>
      </c>
      <c r="O24" s="9">
        <f t="shared" si="2"/>
        <v>45.599999999999994</v>
      </c>
      <c r="P24" s="27">
        <v>35</v>
      </c>
      <c r="Q24" s="26"/>
      <c r="R24" s="27">
        <v>100</v>
      </c>
      <c r="S24" s="27">
        <v>80</v>
      </c>
      <c r="T24" s="27">
        <v>20</v>
      </c>
      <c r="U24" s="27">
        <v>30</v>
      </c>
      <c r="V24" s="27">
        <v>130</v>
      </c>
    </row>
    <row r="25" spans="1:28" ht="15.75" customHeight="1">
      <c r="A25" s="32"/>
      <c r="B25" s="38" t="s">
        <v>49</v>
      </c>
      <c r="C25" s="93"/>
      <c r="D25" s="93"/>
      <c r="E25" s="93"/>
      <c r="F25" s="94"/>
      <c r="G25" s="34">
        <v>760</v>
      </c>
      <c r="H25" s="41"/>
      <c r="I25" s="40">
        <v>800</v>
      </c>
      <c r="J25" s="36"/>
      <c r="K25" s="25"/>
      <c r="M25" s="9">
        <f t="shared" si="0"/>
        <v>0</v>
      </c>
      <c r="N25" s="26">
        <f t="shared" si="1"/>
        <v>80</v>
      </c>
      <c r="O25" s="9">
        <f t="shared" si="2"/>
        <v>48.64</v>
      </c>
      <c r="P25" s="27">
        <v>36</v>
      </c>
      <c r="Q25" s="26"/>
      <c r="R25" s="27">
        <v>100</v>
      </c>
      <c r="S25" s="27">
        <v>80</v>
      </c>
      <c r="T25" s="27">
        <v>20</v>
      </c>
      <c r="U25" s="27">
        <v>30</v>
      </c>
      <c r="V25" s="27">
        <v>130</v>
      </c>
    </row>
    <row r="26" spans="1:28" ht="15.75" customHeight="1">
      <c r="A26" s="32"/>
      <c r="B26" s="38" t="s">
        <v>50</v>
      </c>
      <c r="C26" s="93"/>
      <c r="D26" s="93"/>
      <c r="E26" s="93"/>
      <c r="F26" s="94"/>
      <c r="G26" s="34">
        <v>760</v>
      </c>
      <c r="H26" s="41"/>
      <c r="I26" s="40">
        <v>850</v>
      </c>
      <c r="J26" s="36"/>
      <c r="K26" s="25"/>
      <c r="M26" s="9">
        <f t="shared" si="0"/>
        <v>0</v>
      </c>
      <c r="N26" s="26">
        <f t="shared" si="1"/>
        <v>80</v>
      </c>
      <c r="O26" s="9">
        <f t="shared" si="2"/>
        <v>51.68</v>
      </c>
      <c r="P26" s="27">
        <v>37</v>
      </c>
      <c r="Q26" s="26"/>
      <c r="R26" s="27">
        <v>100</v>
      </c>
      <c r="S26" s="27">
        <v>80</v>
      </c>
      <c r="T26" s="27">
        <v>20</v>
      </c>
      <c r="U26" s="27">
        <v>30</v>
      </c>
      <c r="V26" s="27">
        <v>130</v>
      </c>
    </row>
    <row r="27" spans="1:28" ht="15.75" customHeight="1">
      <c r="A27" s="32"/>
      <c r="B27" s="38" t="s">
        <v>51</v>
      </c>
      <c r="C27" s="93"/>
      <c r="D27" s="93"/>
      <c r="E27" s="93"/>
      <c r="F27" s="94"/>
      <c r="G27" s="34">
        <v>760</v>
      </c>
      <c r="H27" s="41"/>
      <c r="I27" s="40">
        <v>900</v>
      </c>
      <c r="J27" s="36"/>
      <c r="K27" s="25"/>
      <c r="M27" s="9">
        <f t="shared" si="0"/>
        <v>0</v>
      </c>
      <c r="N27" s="26">
        <f t="shared" si="1"/>
        <v>80</v>
      </c>
      <c r="O27" s="9">
        <f t="shared" si="2"/>
        <v>54.720000000000006</v>
      </c>
      <c r="P27" s="27">
        <v>38</v>
      </c>
      <c r="Q27" s="26"/>
      <c r="R27" s="27">
        <v>100</v>
      </c>
      <c r="S27" s="27">
        <v>80</v>
      </c>
      <c r="T27" s="27">
        <v>20</v>
      </c>
      <c r="U27" s="27">
        <v>30</v>
      </c>
      <c r="V27" s="27">
        <v>130</v>
      </c>
    </row>
    <row r="28" spans="1:28" ht="15.75" customHeight="1">
      <c r="A28" s="32"/>
      <c r="B28" s="38" t="s">
        <v>52</v>
      </c>
      <c r="C28" s="93"/>
      <c r="D28" s="93"/>
      <c r="E28" s="93"/>
      <c r="F28" s="94"/>
      <c r="G28" s="34">
        <v>760</v>
      </c>
      <c r="H28" s="41"/>
      <c r="I28" s="40">
        <v>950</v>
      </c>
      <c r="J28" s="36"/>
      <c r="K28" s="25"/>
      <c r="M28" s="9">
        <f t="shared" si="0"/>
        <v>0</v>
      </c>
      <c r="N28" s="26">
        <f t="shared" si="1"/>
        <v>80</v>
      </c>
      <c r="O28" s="9">
        <f t="shared" si="2"/>
        <v>57.76</v>
      </c>
      <c r="P28" s="27">
        <v>39</v>
      </c>
      <c r="Q28" s="26"/>
      <c r="R28" s="27">
        <v>100</v>
      </c>
      <c r="S28" s="27">
        <v>80</v>
      </c>
      <c r="T28" s="27">
        <v>20</v>
      </c>
      <c r="U28" s="27">
        <v>30</v>
      </c>
      <c r="V28" s="27">
        <v>130</v>
      </c>
    </row>
    <row r="29" spans="1:28" ht="15.75" customHeight="1">
      <c r="A29" s="32"/>
      <c r="B29" s="38"/>
      <c r="C29" s="93"/>
      <c r="D29" s="93"/>
      <c r="E29" s="93"/>
      <c r="F29" s="94"/>
      <c r="G29" s="34">
        <v>760</v>
      </c>
      <c r="H29" s="41"/>
      <c r="I29" s="40">
        <v>1000</v>
      </c>
      <c r="J29" s="36"/>
      <c r="K29" s="25"/>
      <c r="M29" s="9">
        <f t="shared" si="0"/>
        <v>0</v>
      </c>
      <c r="N29" s="26">
        <f t="shared" si="1"/>
        <v>80</v>
      </c>
      <c r="O29" s="9">
        <f t="shared" si="2"/>
        <v>60.8</v>
      </c>
      <c r="P29" s="27">
        <v>40</v>
      </c>
      <c r="Q29" s="26"/>
      <c r="R29" s="27">
        <v>100</v>
      </c>
      <c r="S29" s="27">
        <v>80</v>
      </c>
      <c r="T29" s="27">
        <v>20</v>
      </c>
      <c r="U29" s="27">
        <v>30</v>
      </c>
      <c r="V29" s="27">
        <v>130</v>
      </c>
    </row>
    <row r="30" spans="1:28" ht="15.75" customHeight="1">
      <c r="A30" s="32"/>
      <c r="B30" s="45" t="s">
        <v>53</v>
      </c>
      <c r="C30" s="93"/>
      <c r="D30" s="93"/>
      <c r="E30" s="93"/>
      <c r="F30" s="94"/>
      <c r="G30" s="34"/>
      <c r="H30" s="43"/>
      <c r="I30" s="40"/>
      <c r="J30" s="36"/>
      <c r="K30" s="25"/>
      <c r="M30" s="9">
        <f>(IF(SUM(K19:K29)&gt;0,O30,0))*$N$3</f>
        <v>0</v>
      </c>
      <c r="N30" s="26">
        <f>IF($I$2=$X$6,X30,IF($I$2=$Y$6,Y30,IF($I$2=$Z$6,Z30,IF($I$2=$AA$6,AA30,IF($I$2=$AB$6,AB30,0)))))</f>
        <v>12</v>
      </c>
      <c r="O30" s="26">
        <f>(SUM(K19:K29))*N30</f>
        <v>0</v>
      </c>
      <c r="P30" s="27"/>
      <c r="Q30" s="26"/>
      <c r="R30" s="27"/>
      <c r="S30" s="27"/>
      <c r="T30" s="27"/>
      <c r="U30" s="27"/>
      <c r="V30" s="27"/>
      <c r="X30" s="9">
        <v>12</v>
      </c>
      <c r="Y30" s="9">
        <v>6</v>
      </c>
      <c r="Z30" s="9">
        <v>6</v>
      </c>
      <c r="AA30" s="9">
        <v>12</v>
      </c>
      <c r="AB30" s="9">
        <v>15</v>
      </c>
    </row>
    <row r="31" spans="1:28" ht="15.75" customHeight="1">
      <c r="A31" s="32"/>
      <c r="B31" s="33" t="s">
        <v>54</v>
      </c>
      <c r="C31" s="93"/>
      <c r="D31" s="93"/>
      <c r="E31" s="93"/>
      <c r="F31" s="94" t="s">
        <v>363</v>
      </c>
      <c r="G31" s="46">
        <v>760</v>
      </c>
      <c r="H31" s="34">
        <v>550</v>
      </c>
      <c r="I31" s="35">
        <v>900</v>
      </c>
      <c r="J31" s="36"/>
      <c r="K31" s="37"/>
      <c r="M31" s="9">
        <f t="shared" ref="M31:M37" si="3">(K31*IF(K31&gt;0,P31+O31,0))*$N$3</f>
        <v>0</v>
      </c>
      <c r="N31" s="26">
        <f t="shared" ref="N31:N37" si="4">IF($I$3=$R$6,R31,IF($I$3=$S$6,S31,IF($I$3=$T$6,T31,IF($I$3=$U$6,U31,IF($I$3=$V$6,V31,0)))))</f>
        <v>80</v>
      </c>
      <c r="O31" s="9">
        <f t="shared" ref="O31:O37" si="5">(G31*I31)/1000000*N31</f>
        <v>54.720000000000006</v>
      </c>
      <c r="P31" s="27">
        <v>40</v>
      </c>
      <c r="Q31" s="26"/>
      <c r="R31" s="27">
        <v>100</v>
      </c>
      <c r="S31" s="27">
        <v>80</v>
      </c>
      <c r="T31" s="27">
        <v>20</v>
      </c>
      <c r="U31" s="27">
        <v>30</v>
      </c>
      <c r="V31" s="27">
        <v>130</v>
      </c>
    </row>
    <row r="32" spans="1:28" ht="15.75" customHeight="1">
      <c r="A32" s="32"/>
      <c r="B32" s="38" t="s">
        <v>55</v>
      </c>
      <c r="C32" s="93"/>
      <c r="D32" s="93"/>
      <c r="E32" s="93"/>
      <c r="F32" s="94"/>
      <c r="G32" s="46">
        <v>760</v>
      </c>
      <c r="H32" s="39"/>
      <c r="I32" s="40">
        <v>950</v>
      </c>
      <c r="J32" s="36"/>
      <c r="K32" s="25"/>
      <c r="M32" s="9">
        <f t="shared" si="3"/>
        <v>0</v>
      </c>
      <c r="N32" s="26">
        <f t="shared" si="4"/>
        <v>80</v>
      </c>
      <c r="O32" s="9">
        <f t="shared" si="5"/>
        <v>57.76</v>
      </c>
      <c r="P32" s="27">
        <v>41</v>
      </c>
      <c r="Q32" s="26"/>
      <c r="R32" s="27">
        <v>100</v>
      </c>
      <c r="S32" s="27">
        <v>80</v>
      </c>
      <c r="T32" s="27">
        <v>20</v>
      </c>
      <c r="U32" s="27">
        <v>30</v>
      </c>
      <c r="V32" s="27">
        <v>130</v>
      </c>
    </row>
    <row r="33" spans="1:28" ht="15.75" customHeight="1">
      <c r="A33" s="32"/>
      <c r="B33" s="38" t="s">
        <v>56</v>
      </c>
      <c r="C33" s="93"/>
      <c r="D33" s="93"/>
      <c r="E33" s="93"/>
      <c r="F33" s="94"/>
      <c r="G33" s="46">
        <v>760</v>
      </c>
      <c r="H33" s="41"/>
      <c r="I33" s="40">
        <v>1000</v>
      </c>
      <c r="J33" s="36"/>
      <c r="K33" s="25"/>
      <c r="M33" s="9">
        <f t="shared" si="3"/>
        <v>0</v>
      </c>
      <c r="N33" s="26">
        <f t="shared" si="4"/>
        <v>80</v>
      </c>
      <c r="O33" s="9">
        <f t="shared" si="5"/>
        <v>60.8</v>
      </c>
      <c r="P33" s="27">
        <v>42</v>
      </c>
      <c r="Q33" s="26"/>
      <c r="R33" s="27">
        <v>100</v>
      </c>
      <c r="S33" s="27">
        <v>80</v>
      </c>
      <c r="T33" s="27">
        <v>20</v>
      </c>
      <c r="U33" s="27">
        <v>30</v>
      </c>
      <c r="V33" s="27">
        <v>130</v>
      </c>
    </row>
    <row r="34" spans="1:28" ht="15.75" customHeight="1">
      <c r="A34" s="32"/>
      <c r="B34" s="38" t="s">
        <v>57</v>
      </c>
      <c r="C34" s="93"/>
      <c r="D34" s="93"/>
      <c r="E34" s="93"/>
      <c r="F34" s="94"/>
      <c r="G34" s="46">
        <v>760</v>
      </c>
      <c r="H34" s="41"/>
      <c r="I34" s="40">
        <v>1050</v>
      </c>
      <c r="J34" s="36"/>
      <c r="K34" s="25"/>
      <c r="M34" s="9">
        <f t="shared" si="3"/>
        <v>0</v>
      </c>
      <c r="N34" s="26">
        <f t="shared" si="4"/>
        <v>80</v>
      </c>
      <c r="O34" s="9">
        <f t="shared" si="5"/>
        <v>63.84</v>
      </c>
      <c r="P34" s="27">
        <v>43</v>
      </c>
      <c r="Q34" s="26"/>
      <c r="R34" s="27">
        <v>100</v>
      </c>
      <c r="S34" s="27">
        <v>80</v>
      </c>
      <c r="T34" s="27">
        <v>20</v>
      </c>
      <c r="U34" s="27">
        <v>30</v>
      </c>
      <c r="V34" s="27">
        <v>130</v>
      </c>
    </row>
    <row r="35" spans="1:28" ht="15.75" customHeight="1">
      <c r="A35" s="32"/>
      <c r="B35" s="38" t="s">
        <v>58</v>
      </c>
      <c r="C35" s="93"/>
      <c r="D35" s="93"/>
      <c r="E35" s="93"/>
      <c r="F35" s="94"/>
      <c r="G35" s="46">
        <v>760</v>
      </c>
      <c r="H35" s="41"/>
      <c r="I35" s="40">
        <v>1100</v>
      </c>
      <c r="J35" s="36"/>
      <c r="K35" s="25"/>
      <c r="M35" s="9">
        <f t="shared" si="3"/>
        <v>0</v>
      </c>
      <c r="N35" s="26">
        <f t="shared" si="4"/>
        <v>80</v>
      </c>
      <c r="O35" s="9">
        <f t="shared" si="5"/>
        <v>66.88</v>
      </c>
      <c r="P35" s="27">
        <v>45</v>
      </c>
      <c r="Q35" s="26"/>
      <c r="R35" s="27">
        <v>100</v>
      </c>
      <c r="S35" s="27">
        <v>80</v>
      </c>
      <c r="T35" s="27">
        <v>20</v>
      </c>
      <c r="U35" s="27">
        <v>30</v>
      </c>
      <c r="V35" s="27">
        <v>130</v>
      </c>
    </row>
    <row r="36" spans="1:28" ht="15.75" customHeight="1">
      <c r="A36" s="32"/>
      <c r="B36" s="38" t="s">
        <v>59</v>
      </c>
      <c r="C36" s="93"/>
      <c r="D36" s="93"/>
      <c r="E36" s="93"/>
      <c r="F36" s="94"/>
      <c r="G36" s="46">
        <v>760</v>
      </c>
      <c r="H36" s="41"/>
      <c r="I36" s="40">
        <v>1150</v>
      </c>
      <c r="J36" s="36"/>
      <c r="K36" s="25"/>
      <c r="M36" s="9">
        <f t="shared" si="3"/>
        <v>0</v>
      </c>
      <c r="N36" s="26">
        <f t="shared" si="4"/>
        <v>80</v>
      </c>
      <c r="O36" s="9">
        <f t="shared" si="5"/>
        <v>69.92</v>
      </c>
      <c r="P36" s="27">
        <v>47</v>
      </c>
      <c r="Q36" s="26"/>
      <c r="R36" s="27">
        <v>100</v>
      </c>
      <c r="S36" s="27">
        <v>80</v>
      </c>
      <c r="T36" s="27">
        <v>20</v>
      </c>
      <c r="U36" s="27">
        <v>30</v>
      </c>
      <c r="V36" s="27">
        <v>130</v>
      </c>
    </row>
    <row r="37" spans="1:28" ht="15.75" customHeight="1">
      <c r="A37" s="32"/>
      <c r="B37" s="38"/>
      <c r="C37" s="93"/>
      <c r="D37" s="93"/>
      <c r="E37" s="93"/>
      <c r="F37" s="94"/>
      <c r="G37" s="46">
        <v>760</v>
      </c>
      <c r="H37" s="41"/>
      <c r="I37" s="40">
        <v>1200</v>
      </c>
      <c r="J37" s="36"/>
      <c r="K37" s="25"/>
      <c r="M37" s="9">
        <f t="shared" si="3"/>
        <v>0</v>
      </c>
      <c r="N37" s="26">
        <f t="shared" si="4"/>
        <v>80</v>
      </c>
      <c r="O37" s="9">
        <f t="shared" si="5"/>
        <v>72.960000000000008</v>
      </c>
      <c r="P37" s="27">
        <v>48</v>
      </c>
      <c r="Q37" s="26"/>
      <c r="R37" s="27">
        <v>100</v>
      </c>
      <c r="S37" s="27">
        <v>80</v>
      </c>
      <c r="T37" s="27">
        <v>20</v>
      </c>
      <c r="U37" s="27">
        <v>30</v>
      </c>
      <c r="V37" s="27">
        <v>130</v>
      </c>
    </row>
    <row r="38" spans="1:28" ht="15.75" customHeight="1">
      <c r="A38" s="32"/>
      <c r="B38" s="42" t="s">
        <v>60</v>
      </c>
      <c r="C38" s="93"/>
      <c r="D38" s="93"/>
      <c r="E38" s="93"/>
      <c r="F38" s="94"/>
      <c r="G38" s="46"/>
      <c r="H38" s="43"/>
      <c r="I38" s="40"/>
      <c r="J38" s="36"/>
      <c r="K38" s="25"/>
      <c r="M38" s="9">
        <f>(IF(SUM(K31:K37)&gt;0,O38,0))*$N$3</f>
        <v>0</v>
      </c>
      <c r="N38" s="26">
        <f>IF($I$2=$X$6,X38,IF($I$2=$Y$6,Y38,IF($I$2=$Z$6,Z38,IF($I$2=$AA$6,AA38,IF($I$2=$AB$6,AB38,0)))))</f>
        <v>12</v>
      </c>
      <c r="O38" s="26">
        <f>(SUM(K31:K37))*N38</f>
        <v>0</v>
      </c>
      <c r="P38" s="27"/>
      <c r="Q38" s="26"/>
      <c r="R38" s="27"/>
      <c r="S38" s="27"/>
      <c r="T38" s="27"/>
      <c r="U38" s="27"/>
      <c r="V38" s="27"/>
      <c r="X38" s="9">
        <v>12</v>
      </c>
      <c r="Y38" s="9">
        <v>5</v>
      </c>
      <c r="Z38" s="9">
        <v>5</v>
      </c>
      <c r="AA38" s="9">
        <v>12</v>
      </c>
      <c r="AB38" s="9">
        <v>15</v>
      </c>
    </row>
    <row r="39" spans="1:28" ht="15.75" customHeight="1">
      <c r="A39" s="32"/>
      <c r="B39" s="44" t="s">
        <v>61</v>
      </c>
      <c r="C39" s="93"/>
      <c r="D39" s="93"/>
      <c r="E39" s="93"/>
      <c r="F39" s="94" t="s">
        <v>364</v>
      </c>
      <c r="G39" s="34">
        <v>760</v>
      </c>
      <c r="H39" s="34">
        <v>550</v>
      </c>
      <c r="I39" s="35">
        <v>1200</v>
      </c>
      <c r="J39" s="36"/>
      <c r="K39" s="37"/>
      <c r="M39" s="9">
        <f t="shared" ref="M39:M45" si="6">(K39*IF(K39&gt;0,P39+O39,0))*$N$3</f>
        <v>0</v>
      </c>
      <c r="N39" s="26">
        <f t="shared" ref="N39:N45" si="7">IF($I$3=$R$6,R39,IF($I$3=$S$6,S39,IF($I$3=$T$6,T39,IF($I$3=$U$6,U39,IF($I$3=$V$6,V39,0)))))</f>
        <v>80</v>
      </c>
      <c r="O39" s="9">
        <f t="shared" ref="O39:O45" si="8">(G39*I39)/1000000*N39</f>
        <v>72.960000000000008</v>
      </c>
      <c r="P39" s="27">
        <v>50</v>
      </c>
      <c r="Q39" s="26"/>
      <c r="R39" s="27">
        <v>100</v>
      </c>
      <c r="S39" s="27">
        <v>80</v>
      </c>
      <c r="T39" s="27">
        <v>20</v>
      </c>
      <c r="U39" s="27">
        <v>30</v>
      </c>
      <c r="V39" s="27">
        <v>130</v>
      </c>
    </row>
    <row r="40" spans="1:28" ht="15.75" customHeight="1">
      <c r="A40" s="32"/>
      <c r="B40" s="38" t="s">
        <v>62</v>
      </c>
      <c r="C40" s="93"/>
      <c r="D40" s="93"/>
      <c r="E40" s="93"/>
      <c r="F40" s="94"/>
      <c r="G40" s="34">
        <v>760</v>
      </c>
      <c r="H40" s="39"/>
      <c r="I40" s="40">
        <v>1250</v>
      </c>
      <c r="J40" s="36"/>
      <c r="K40" s="25"/>
      <c r="M40" s="9">
        <f t="shared" si="6"/>
        <v>0</v>
      </c>
      <c r="N40" s="26">
        <f t="shared" si="7"/>
        <v>80</v>
      </c>
      <c r="O40" s="9">
        <f t="shared" si="8"/>
        <v>76</v>
      </c>
      <c r="P40" s="27">
        <v>51</v>
      </c>
      <c r="Q40" s="26"/>
      <c r="R40" s="27">
        <v>100</v>
      </c>
      <c r="S40" s="27">
        <v>80</v>
      </c>
      <c r="T40" s="27">
        <v>20</v>
      </c>
      <c r="U40" s="27">
        <v>30</v>
      </c>
      <c r="V40" s="27">
        <v>130</v>
      </c>
    </row>
    <row r="41" spans="1:28" ht="15.75" customHeight="1">
      <c r="A41" s="32"/>
      <c r="B41" s="38" t="s">
        <v>63</v>
      </c>
      <c r="C41" s="93"/>
      <c r="D41" s="93"/>
      <c r="E41" s="93"/>
      <c r="F41" s="94"/>
      <c r="G41" s="34">
        <v>760</v>
      </c>
      <c r="H41" s="41"/>
      <c r="I41" s="40">
        <v>1300</v>
      </c>
      <c r="J41" s="36"/>
      <c r="K41" s="25"/>
      <c r="M41" s="9">
        <f t="shared" si="6"/>
        <v>0</v>
      </c>
      <c r="N41" s="26">
        <f t="shared" si="7"/>
        <v>80</v>
      </c>
      <c r="O41" s="9">
        <f t="shared" si="8"/>
        <v>79.039999999999992</v>
      </c>
      <c r="P41" s="27">
        <v>52</v>
      </c>
      <c r="Q41" s="26"/>
      <c r="R41" s="27">
        <v>100</v>
      </c>
      <c r="S41" s="27">
        <v>80</v>
      </c>
      <c r="T41" s="27">
        <v>20</v>
      </c>
      <c r="U41" s="27">
        <v>30</v>
      </c>
      <c r="V41" s="27">
        <v>130</v>
      </c>
    </row>
    <row r="42" spans="1:28" ht="15.75" customHeight="1">
      <c r="A42" s="32"/>
      <c r="B42" s="38" t="s">
        <v>64</v>
      </c>
      <c r="C42" s="93"/>
      <c r="D42" s="93"/>
      <c r="E42" s="93"/>
      <c r="F42" s="94"/>
      <c r="G42" s="34">
        <v>760</v>
      </c>
      <c r="H42" s="41"/>
      <c r="I42" s="40">
        <v>1350</v>
      </c>
      <c r="J42" s="36"/>
      <c r="K42" s="25"/>
      <c r="M42" s="9">
        <f t="shared" si="6"/>
        <v>0</v>
      </c>
      <c r="N42" s="26">
        <f t="shared" si="7"/>
        <v>80</v>
      </c>
      <c r="O42" s="9">
        <f t="shared" si="8"/>
        <v>82.08</v>
      </c>
      <c r="P42" s="27">
        <v>53</v>
      </c>
      <c r="Q42" s="26"/>
      <c r="R42" s="27">
        <v>100</v>
      </c>
      <c r="S42" s="27">
        <v>80</v>
      </c>
      <c r="T42" s="27">
        <v>20</v>
      </c>
      <c r="U42" s="27">
        <v>30</v>
      </c>
      <c r="V42" s="27">
        <v>130</v>
      </c>
    </row>
    <row r="43" spans="1:28" ht="15.75" customHeight="1">
      <c r="A43" s="32"/>
      <c r="B43" s="38" t="s">
        <v>65</v>
      </c>
      <c r="C43" s="93"/>
      <c r="D43" s="93"/>
      <c r="E43" s="93"/>
      <c r="F43" s="94"/>
      <c r="G43" s="34">
        <v>760</v>
      </c>
      <c r="H43" s="41"/>
      <c r="I43" s="40">
        <v>1400</v>
      </c>
      <c r="J43" s="36"/>
      <c r="K43" s="25"/>
      <c r="M43" s="9">
        <f t="shared" si="6"/>
        <v>0</v>
      </c>
      <c r="N43" s="26">
        <f t="shared" si="7"/>
        <v>80</v>
      </c>
      <c r="O43" s="9">
        <f t="shared" si="8"/>
        <v>85.12</v>
      </c>
      <c r="P43" s="27">
        <v>55</v>
      </c>
      <c r="Q43" s="26"/>
      <c r="R43" s="27">
        <v>100</v>
      </c>
      <c r="S43" s="27">
        <v>80</v>
      </c>
      <c r="T43" s="27">
        <v>20</v>
      </c>
      <c r="U43" s="27">
        <v>30</v>
      </c>
      <c r="V43" s="27">
        <v>130</v>
      </c>
    </row>
    <row r="44" spans="1:28" ht="15.75" customHeight="1">
      <c r="A44" s="32"/>
      <c r="B44" s="38" t="s">
        <v>66</v>
      </c>
      <c r="C44" s="93"/>
      <c r="D44" s="93"/>
      <c r="E44" s="93"/>
      <c r="F44" s="94"/>
      <c r="G44" s="34">
        <v>760</v>
      </c>
      <c r="H44" s="41"/>
      <c r="I44" s="40">
        <v>1450</v>
      </c>
      <c r="J44" s="36"/>
      <c r="K44" s="25"/>
      <c r="M44" s="9">
        <f t="shared" si="6"/>
        <v>0</v>
      </c>
      <c r="N44" s="26">
        <f t="shared" si="7"/>
        <v>80</v>
      </c>
      <c r="O44" s="9">
        <f t="shared" si="8"/>
        <v>88.160000000000011</v>
      </c>
      <c r="P44" s="27">
        <v>57</v>
      </c>
      <c r="Q44" s="26"/>
      <c r="R44" s="27">
        <v>100</v>
      </c>
      <c r="S44" s="27">
        <v>80</v>
      </c>
      <c r="T44" s="27">
        <v>20</v>
      </c>
      <c r="U44" s="27">
        <v>30</v>
      </c>
      <c r="V44" s="27">
        <v>130</v>
      </c>
    </row>
    <row r="45" spans="1:28" ht="15.75" customHeight="1">
      <c r="A45" s="32"/>
      <c r="B45" s="38"/>
      <c r="C45" s="93"/>
      <c r="D45" s="93"/>
      <c r="E45" s="93"/>
      <c r="F45" s="94"/>
      <c r="G45" s="34">
        <v>760</v>
      </c>
      <c r="H45" s="41"/>
      <c r="I45" s="40">
        <v>1500</v>
      </c>
      <c r="J45" s="36"/>
      <c r="K45" s="25"/>
      <c r="M45" s="9">
        <f t="shared" si="6"/>
        <v>0</v>
      </c>
      <c r="N45" s="26">
        <f t="shared" si="7"/>
        <v>80</v>
      </c>
      <c r="O45" s="9">
        <f t="shared" si="8"/>
        <v>91.199999999999989</v>
      </c>
      <c r="P45" s="27">
        <v>58</v>
      </c>
      <c r="Q45" s="26"/>
      <c r="R45" s="27">
        <v>100</v>
      </c>
      <c r="S45" s="27">
        <v>80</v>
      </c>
      <c r="T45" s="27">
        <v>20</v>
      </c>
      <c r="U45" s="27">
        <v>30</v>
      </c>
      <c r="V45" s="27">
        <v>130</v>
      </c>
    </row>
    <row r="46" spans="1:28" ht="15.75" customHeight="1">
      <c r="A46" s="32"/>
      <c r="B46" s="45" t="s">
        <v>67</v>
      </c>
      <c r="C46" s="93"/>
      <c r="D46" s="93"/>
      <c r="E46" s="93"/>
      <c r="F46" s="94"/>
      <c r="G46" s="34"/>
      <c r="H46" s="43"/>
      <c r="I46" s="40"/>
      <c r="J46" s="36"/>
      <c r="K46" s="25"/>
      <c r="M46" s="9">
        <f>(IF(SUM(K39:K45)&gt;0,O46,0))*$N$3</f>
        <v>0</v>
      </c>
      <c r="N46" s="26">
        <f>IF($I$2=$X$6,X46,IF($I$2=$Y$6,Y46,IF($I$2=$Z$6,Z46,IF($I$2=$AA$6,AA46,IF($I$2=$AB$6,AB46,0)))))</f>
        <v>17</v>
      </c>
      <c r="O46" s="26">
        <f>(SUM(K39:K45))*N46</f>
        <v>0</v>
      </c>
      <c r="P46" s="27"/>
      <c r="Q46" s="26"/>
      <c r="R46" s="27"/>
      <c r="S46" s="27"/>
      <c r="T46" s="27"/>
      <c r="U46" s="27"/>
      <c r="V46" s="27"/>
      <c r="X46" s="9">
        <v>17</v>
      </c>
      <c r="Y46" s="9">
        <v>8</v>
      </c>
      <c r="Z46" s="9">
        <v>8</v>
      </c>
      <c r="AA46" s="9">
        <v>17</v>
      </c>
      <c r="AB46" s="9">
        <v>20</v>
      </c>
    </row>
    <row r="47" spans="1:28" ht="15.75" customHeight="1">
      <c r="A47" s="32"/>
      <c r="B47" s="33" t="s">
        <v>68</v>
      </c>
      <c r="C47" s="93"/>
      <c r="D47" s="93"/>
      <c r="E47" s="93"/>
      <c r="F47" s="94" t="s">
        <v>69</v>
      </c>
      <c r="G47" s="46">
        <v>760</v>
      </c>
      <c r="H47" s="34">
        <v>560</v>
      </c>
      <c r="I47" s="35">
        <v>650</v>
      </c>
      <c r="J47" s="36"/>
      <c r="K47" s="37"/>
      <c r="M47" s="9">
        <f>(K47*IF(K47&gt;0,P47+O47,0))*$N$3</f>
        <v>0</v>
      </c>
      <c r="N47" s="26">
        <f>IF($I$3=$R$6,R47,IF($I$3=$S$6,S47,IF($I$3=$T$6,T47,IF($I$3=$U$6,U47,IF($I$3=$V$6,V47,0)))))</f>
        <v>80</v>
      </c>
      <c r="O47" s="9">
        <f>(G47*I47)/1000000*N47</f>
        <v>39.519999999999996</v>
      </c>
      <c r="P47" s="27">
        <v>25</v>
      </c>
      <c r="Q47" s="26"/>
      <c r="R47" s="27">
        <v>100</v>
      </c>
      <c r="S47" s="27">
        <v>80</v>
      </c>
      <c r="T47" s="27">
        <v>20</v>
      </c>
      <c r="U47" s="27">
        <v>30</v>
      </c>
      <c r="V47" s="27">
        <v>130</v>
      </c>
    </row>
    <row r="48" spans="1:28" ht="15.75" customHeight="1">
      <c r="A48" s="32"/>
      <c r="B48" s="38" t="s">
        <v>70</v>
      </c>
      <c r="C48" s="93"/>
      <c r="D48" s="93"/>
      <c r="E48" s="93"/>
      <c r="F48" s="94"/>
      <c r="G48" s="46">
        <v>760</v>
      </c>
      <c r="H48" s="39"/>
      <c r="I48" s="40">
        <v>700</v>
      </c>
      <c r="J48" s="36"/>
      <c r="K48" s="25"/>
      <c r="M48" s="9">
        <f>(K48*IF(K48&gt;0,P48+O48,0))*$N$3</f>
        <v>0</v>
      </c>
      <c r="N48" s="26">
        <f>IF($I$3=$R$6,R48,IF($I$3=$S$6,S48,IF($I$3=$T$6,T48,IF($I$3=$U$6,U48,IF($I$3=$V$6,V48,0)))))</f>
        <v>80</v>
      </c>
      <c r="O48" s="9">
        <f>(G48*I48)/1000000*N48</f>
        <v>42.56</v>
      </c>
      <c r="P48" s="27">
        <v>26</v>
      </c>
      <c r="Q48" s="26"/>
      <c r="R48" s="27">
        <v>100</v>
      </c>
      <c r="S48" s="27">
        <v>80</v>
      </c>
      <c r="T48" s="27">
        <v>20</v>
      </c>
      <c r="U48" s="27">
        <v>30</v>
      </c>
      <c r="V48" s="27">
        <v>130</v>
      </c>
    </row>
    <row r="49" spans="1:28" ht="15.75" customHeight="1">
      <c r="A49" s="32"/>
      <c r="B49" s="38" t="s">
        <v>71</v>
      </c>
      <c r="C49" s="93"/>
      <c r="D49" s="93"/>
      <c r="E49" s="93"/>
      <c r="F49" s="94"/>
      <c r="G49" s="46">
        <v>760</v>
      </c>
      <c r="H49" s="41"/>
      <c r="I49" s="40">
        <v>750</v>
      </c>
      <c r="J49" s="36"/>
      <c r="K49" s="25"/>
      <c r="M49" s="9">
        <f>(K49*IF(K49&gt;0,P49+O49,0))*$N$3</f>
        <v>0</v>
      </c>
      <c r="N49" s="26">
        <f>IF($I$3=$R$6,R49,IF($I$3=$S$6,S49,IF($I$3=$T$6,T49,IF($I$3=$U$6,U49,IF($I$3=$V$6,V49,0)))))</f>
        <v>80</v>
      </c>
      <c r="O49" s="9">
        <f>(G49*I49)/1000000*N49</f>
        <v>45.599999999999994</v>
      </c>
      <c r="P49" s="27">
        <v>27</v>
      </c>
      <c r="Q49" s="26"/>
      <c r="R49" s="27">
        <v>100</v>
      </c>
      <c r="S49" s="27">
        <v>80</v>
      </c>
      <c r="T49" s="27">
        <v>20</v>
      </c>
      <c r="U49" s="27">
        <v>30</v>
      </c>
      <c r="V49" s="27">
        <v>130</v>
      </c>
    </row>
    <row r="50" spans="1:28" ht="15.75" customHeight="1">
      <c r="A50" s="32"/>
      <c r="B50" s="38" t="s">
        <v>72</v>
      </c>
      <c r="C50" s="93"/>
      <c r="D50" s="93"/>
      <c r="E50" s="93"/>
      <c r="F50" s="94"/>
      <c r="G50" s="46">
        <v>760</v>
      </c>
      <c r="H50" s="41"/>
      <c r="I50" s="40">
        <v>800</v>
      </c>
      <c r="J50" s="36"/>
      <c r="K50" s="25"/>
      <c r="M50" s="9">
        <f>(K50*IF(K50&gt;0,P50+O50,0))*$N$3</f>
        <v>0</v>
      </c>
      <c r="N50" s="26">
        <f>IF($I$3=$R$6,R50,IF($I$3=$S$6,S50,IF($I$3=$T$6,T50,IF($I$3=$U$6,U50,IF($I$3=$V$6,V50,0)))))</f>
        <v>80</v>
      </c>
      <c r="O50" s="9">
        <f>(G50*I50)/1000000*N50</f>
        <v>48.64</v>
      </c>
      <c r="P50" s="27">
        <v>28</v>
      </c>
      <c r="Q50" s="26"/>
      <c r="R50" s="27">
        <v>100</v>
      </c>
      <c r="S50" s="27">
        <v>80</v>
      </c>
      <c r="T50" s="27">
        <v>20</v>
      </c>
      <c r="U50" s="27">
        <v>30</v>
      </c>
      <c r="V50" s="27">
        <v>130</v>
      </c>
    </row>
    <row r="51" spans="1:28" ht="15.75" customHeight="1">
      <c r="A51" s="32"/>
      <c r="B51" s="38"/>
      <c r="C51" s="93"/>
      <c r="D51" s="93"/>
      <c r="E51" s="93"/>
      <c r="F51" s="94"/>
      <c r="G51" s="46">
        <v>760</v>
      </c>
      <c r="H51" s="41"/>
      <c r="I51" s="40">
        <v>850</v>
      </c>
      <c r="J51" s="36"/>
      <c r="K51" s="25"/>
      <c r="M51" s="9">
        <f>(K51*IF(K51&gt;0,P51+O51,0))*$N$3</f>
        <v>0</v>
      </c>
      <c r="N51" s="26">
        <f>IF($I$3=$R$6,R51,IF($I$3=$S$6,S51,IF($I$3=$T$6,T51,IF($I$3=$U$6,U51,IF($I$3=$V$6,V51,0)))))</f>
        <v>80</v>
      </c>
      <c r="O51" s="9">
        <f>(G51*I51)/1000000*N51</f>
        <v>51.68</v>
      </c>
      <c r="P51" s="27">
        <v>30</v>
      </c>
      <c r="Q51" s="26"/>
      <c r="R51" s="27">
        <v>100</v>
      </c>
      <c r="S51" s="27">
        <v>80</v>
      </c>
      <c r="T51" s="27">
        <v>20</v>
      </c>
      <c r="U51" s="27">
        <v>30</v>
      </c>
      <c r="V51" s="27">
        <v>130</v>
      </c>
    </row>
    <row r="52" spans="1:28" ht="15.75" customHeight="1">
      <c r="A52" s="32"/>
      <c r="B52" s="42"/>
      <c r="C52" s="93"/>
      <c r="D52" s="93"/>
      <c r="E52" s="93"/>
      <c r="F52" s="94"/>
      <c r="G52" s="46"/>
      <c r="H52" s="43"/>
      <c r="I52" s="40"/>
      <c r="J52" s="36"/>
      <c r="K52" s="25"/>
      <c r="M52" s="9">
        <f>(IF(SUM(K47:K51)&gt;0,O52,0))*$N$3</f>
        <v>0</v>
      </c>
      <c r="N52" s="26">
        <f>IF($I$2=$X$6,X52,IF($I$2=$Y$6,Y52,IF($I$2=$Z$6,Z52,IF($I$2=$AA$6,AA52,IF($I$2=$AB$6,AB52,0)))))</f>
        <v>12</v>
      </c>
      <c r="O52" s="26">
        <f>(SUM(K47:K51))*N52</f>
        <v>0</v>
      </c>
      <c r="P52" s="27"/>
      <c r="Q52" s="26"/>
      <c r="R52" s="27"/>
      <c r="S52" s="27"/>
      <c r="T52" s="27"/>
      <c r="U52" s="27"/>
      <c r="V52" s="27"/>
      <c r="X52" s="9">
        <v>12</v>
      </c>
      <c r="Y52" s="9">
        <v>6</v>
      </c>
      <c r="Z52" s="9">
        <v>6</v>
      </c>
      <c r="AA52" s="9">
        <v>12</v>
      </c>
      <c r="AB52" s="9">
        <v>15</v>
      </c>
    </row>
    <row r="53" spans="1:28" ht="15.75" customHeight="1">
      <c r="A53" s="32"/>
      <c r="B53" s="44" t="s">
        <v>73</v>
      </c>
      <c r="C53" s="115"/>
      <c r="D53" s="115"/>
      <c r="E53" s="115"/>
      <c r="F53" s="94" t="s">
        <v>74</v>
      </c>
      <c r="G53" s="46">
        <v>760</v>
      </c>
      <c r="H53" s="34">
        <v>550</v>
      </c>
      <c r="I53" s="35">
        <v>150</v>
      </c>
      <c r="J53" s="36"/>
      <c r="K53" s="37"/>
      <c r="M53" s="9">
        <f t="shared" ref="M53:M59" si="9">(K53*IF(K53&gt;0,P53+O53,0))*$N$3</f>
        <v>0</v>
      </c>
      <c r="N53" s="26">
        <f t="shared" ref="N53:N59" si="10">IF($I$3=$R$6,R53,IF($I$3=$S$6,S53,IF($I$3=$T$6,T53,IF($I$3=$U$6,U53,IF($I$3=$V$6,V53,0)))))</f>
        <v>0</v>
      </c>
      <c r="O53" s="9">
        <f t="shared" ref="O53:O59" si="11">(G53*I53)/1000000*N53</f>
        <v>0</v>
      </c>
      <c r="P53" s="27">
        <v>20</v>
      </c>
      <c r="Q53" s="26"/>
      <c r="R53" s="27"/>
      <c r="S53" s="27"/>
      <c r="T53" s="27"/>
      <c r="U53" s="27"/>
      <c r="V53" s="27"/>
    </row>
    <row r="54" spans="1:28" ht="15.75" customHeight="1">
      <c r="A54" s="32"/>
      <c r="B54" s="38" t="s">
        <v>75</v>
      </c>
      <c r="C54" s="115"/>
      <c r="D54" s="115"/>
      <c r="E54" s="115"/>
      <c r="F54" s="94"/>
      <c r="G54" s="46">
        <v>760</v>
      </c>
      <c r="H54" s="39"/>
      <c r="I54" s="40">
        <v>200</v>
      </c>
      <c r="J54" s="36"/>
      <c r="K54" s="25"/>
      <c r="M54" s="9">
        <f t="shared" si="9"/>
        <v>0</v>
      </c>
      <c r="N54" s="26">
        <f t="shared" si="10"/>
        <v>0</v>
      </c>
      <c r="O54" s="9">
        <f t="shared" si="11"/>
        <v>0</v>
      </c>
      <c r="P54" s="27">
        <v>21</v>
      </c>
      <c r="Q54" s="26"/>
      <c r="R54" s="27"/>
      <c r="S54" s="27"/>
      <c r="T54" s="27"/>
      <c r="U54" s="27"/>
      <c r="V54" s="27"/>
    </row>
    <row r="55" spans="1:28" ht="15.75" customHeight="1">
      <c r="A55" s="32"/>
      <c r="B55" s="38" t="s">
        <v>76</v>
      </c>
      <c r="C55" s="115"/>
      <c r="D55" s="115"/>
      <c r="E55" s="115"/>
      <c r="F55" s="94"/>
      <c r="G55" s="46">
        <v>760</v>
      </c>
      <c r="H55" s="41"/>
      <c r="I55" s="40">
        <v>250</v>
      </c>
      <c r="J55" s="36"/>
      <c r="K55" s="25"/>
      <c r="M55" s="9">
        <f t="shared" si="9"/>
        <v>0</v>
      </c>
      <c r="N55" s="26">
        <f t="shared" si="10"/>
        <v>0</v>
      </c>
      <c r="O55" s="9">
        <f t="shared" si="11"/>
        <v>0</v>
      </c>
      <c r="P55" s="27">
        <v>22</v>
      </c>
      <c r="Q55" s="26"/>
      <c r="R55" s="27"/>
      <c r="S55" s="27"/>
      <c r="T55" s="27"/>
      <c r="U55" s="27"/>
      <c r="V55" s="27"/>
    </row>
    <row r="56" spans="1:28" ht="15.75" customHeight="1">
      <c r="A56" s="32"/>
      <c r="B56" s="38" t="s">
        <v>77</v>
      </c>
      <c r="C56" s="115"/>
      <c r="D56" s="115"/>
      <c r="E56" s="115"/>
      <c r="F56" s="94"/>
      <c r="G56" s="46">
        <v>760</v>
      </c>
      <c r="H56" s="41"/>
      <c r="I56" s="40">
        <v>300</v>
      </c>
      <c r="J56" s="36"/>
      <c r="K56" s="25"/>
      <c r="M56" s="9">
        <f t="shared" si="9"/>
        <v>0</v>
      </c>
      <c r="N56" s="26">
        <f t="shared" si="10"/>
        <v>0</v>
      </c>
      <c r="O56" s="9">
        <f t="shared" si="11"/>
        <v>0</v>
      </c>
      <c r="P56" s="27">
        <v>23</v>
      </c>
      <c r="Q56" s="26"/>
      <c r="R56" s="27"/>
      <c r="S56" s="27"/>
      <c r="T56" s="27"/>
      <c r="U56" s="27"/>
      <c r="V56" s="27"/>
    </row>
    <row r="57" spans="1:28" ht="15.75" customHeight="1">
      <c r="A57" s="32"/>
      <c r="B57" s="38"/>
      <c r="C57" s="115"/>
      <c r="D57" s="115"/>
      <c r="E57" s="115"/>
      <c r="F57" s="94"/>
      <c r="G57" s="46">
        <v>760</v>
      </c>
      <c r="H57" s="41"/>
      <c r="I57" s="40">
        <v>400</v>
      </c>
      <c r="J57" s="36"/>
      <c r="K57" s="25"/>
      <c r="M57" s="9">
        <f t="shared" si="9"/>
        <v>0</v>
      </c>
      <c r="N57" s="26">
        <f t="shared" si="10"/>
        <v>0</v>
      </c>
      <c r="O57" s="9">
        <f t="shared" si="11"/>
        <v>0</v>
      </c>
      <c r="P57" s="27">
        <v>25</v>
      </c>
      <c r="Q57" s="26"/>
      <c r="R57" s="27"/>
      <c r="S57" s="27"/>
      <c r="T57" s="27"/>
      <c r="U57" s="27"/>
      <c r="V57" s="27"/>
    </row>
    <row r="58" spans="1:28" ht="15.75" customHeight="1">
      <c r="A58" s="32"/>
      <c r="B58" s="38"/>
      <c r="C58" s="115"/>
      <c r="D58" s="115"/>
      <c r="E58" s="115"/>
      <c r="F58" s="94" t="s">
        <v>78</v>
      </c>
      <c r="G58" s="46">
        <v>760</v>
      </c>
      <c r="H58" s="41"/>
      <c r="I58" s="40">
        <v>450</v>
      </c>
      <c r="J58" s="36"/>
      <c r="K58" s="25"/>
      <c r="M58" s="9">
        <f t="shared" si="9"/>
        <v>0</v>
      </c>
      <c r="N58" s="26">
        <f t="shared" si="10"/>
        <v>80</v>
      </c>
      <c r="O58" s="9">
        <f t="shared" si="11"/>
        <v>27.360000000000003</v>
      </c>
      <c r="P58" s="27">
        <v>10</v>
      </c>
      <c r="Q58" s="26"/>
      <c r="R58" s="27">
        <v>100</v>
      </c>
      <c r="S58" s="27">
        <v>80</v>
      </c>
      <c r="T58" s="27">
        <v>20</v>
      </c>
      <c r="U58" s="27">
        <v>30</v>
      </c>
      <c r="V58" s="27">
        <v>130</v>
      </c>
    </row>
    <row r="59" spans="1:28" ht="15.75" customHeight="1">
      <c r="A59" s="32"/>
      <c r="B59" s="38"/>
      <c r="C59" s="115"/>
      <c r="D59" s="115"/>
      <c r="E59" s="115"/>
      <c r="F59" s="94"/>
      <c r="G59" s="46">
        <v>760</v>
      </c>
      <c r="H59" s="41"/>
      <c r="I59" s="40">
        <v>600</v>
      </c>
      <c r="J59" s="36"/>
      <c r="K59" s="25"/>
      <c r="M59" s="9">
        <f t="shared" si="9"/>
        <v>0</v>
      </c>
      <c r="N59" s="26">
        <f t="shared" si="10"/>
        <v>80</v>
      </c>
      <c r="O59" s="9">
        <f t="shared" si="11"/>
        <v>36.480000000000004</v>
      </c>
      <c r="P59" s="27">
        <v>10</v>
      </c>
      <c r="Q59" s="26"/>
      <c r="R59" s="27">
        <v>100</v>
      </c>
      <c r="S59" s="27">
        <v>80</v>
      </c>
      <c r="T59" s="27">
        <v>20</v>
      </c>
      <c r="U59" s="27">
        <v>30</v>
      </c>
      <c r="V59" s="27">
        <v>130</v>
      </c>
    </row>
    <row r="60" spans="1:28" ht="15.75" customHeight="1">
      <c r="A60" s="32"/>
      <c r="B60" s="38"/>
      <c r="C60" s="115"/>
      <c r="D60" s="115"/>
      <c r="E60" s="115"/>
      <c r="F60" s="94"/>
      <c r="G60" s="46"/>
      <c r="H60" s="41"/>
      <c r="I60" s="40"/>
      <c r="J60" s="36"/>
      <c r="K60" s="25"/>
      <c r="N60" s="26"/>
      <c r="P60" s="27"/>
      <c r="Q60" s="26"/>
      <c r="R60" s="27"/>
      <c r="S60" s="27"/>
      <c r="T60" s="27"/>
      <c r="U60" s="27"/>
      <c r="V60" s="27"/>
    </row>
    <row r="61" spans="1:28" ht="15.75" customHeight="1">
      <c r="A61" s="32"/>
      <c r="B61" s="38"/>
      <c r="C61" s="115"/>
      <c r="D61" s="115"/>
      <c r="E61" s="115"/>
      <c r="F61" s="94"/>
      <c r="G61" s="46"/>
      <c r="H61" s="41"/>
      <c r="I61" s="40"/>
      <c r="J61" s="36"/>
      <c r="K61" s="25"/>
      <c r="N61" s="26"/>
      <c r="P61" s="27"/>
      <c r="Q61" s="26"/>
      <c r="R61" s="27"/>
      <c r="S61" s="27"/>
      <c r="T61" s="27"/>
      <c r="U61" s="27"/>
      <c r="V61" s="27"/>
    </row>
    <row r="62" spans="1:28" ht="15.75" customHeight="1">
      <c r="A62" s="32"/>
      <c r="B62" s="38"/>
      <c r="C62" s="115"/>
      <c r="D62" s="115"/>
      <c r="E62" s="115"/>
      <c r="F62" s="94"/>
      <c r="G62" s="46"/>
      <c r="H62" s="41"/>
      <c r="I62" s="40"/>
      <c r="J62" s="36"/>
      <c r="K62" s="25"/>
      <c r="N62" s="26"/>
      <c r="P62" s="27"/>
      <c r="Q62" s="26"/>
      <c r="R62" s="27"/>
      <c r="S62" s="27"/>
      <c r="T62" s="27"/>
      <c r="U62" s="27"/>
      <c r="V62" s="27"/>
    </row>
    <row r="63" spans="1:28" ht="15.75" customHeight="1">
      <c r="A63" s="32"/>
      <c r="B63" s="45"/>
      <c r="C63" s="115"/>
      <c r="D63" s="115"/>
      <c r="E63" s="115"/>
      <c r="F63" s="94"/>
      <c r="G63" s="46"/>
      <c r="H63" s="43"/>
      <c r="I63" s="40"/>
      <c r="J63" s="36"/>
      <c r="K63" s="25"/>
      <c r="N63" s="26"/>
      <c r="P63" s="27"/>
      <c r="Q63" s="26"/>
      <c r="R63" s="27"/>
      <c r="S63" s="27"/>
      <c r="T63" s="27"/>
      <c r="U63" s="27"/>
      <c r="V63" s="27"/>
    </row>
    <row r="64" spans="1:28" ht="15.75" customHeight="1">
      <c r="A64" s="32"/>
      <c r="B64" s="33" t="s">
        <v>79</v>
      </c>
      <c r="C64" s="93"/>
      <c r="D64" s="93"/>
      <c r="E64" s="93"/>
      <c r="F64" s="94" t="s">
        <v>80</v>
      </c>
      <c r="G64" s="46">
        <v>760</v>
      </c>
      <c r="H64" s="34">
        <v>550</v>
      </c>
      <c r="I64" s="35">
        <v>150</v>
      </c>
      <c r="J64" s="36"/>
      <c r="K64" s="37"/>
      <c r="M64" s="9">
        <f>(K64*IF(K64&gt;0,P64+O64,0))*$N$3</f>
        <v>0</v>
      </c>
      <c r="N64" s="26">
        <f>IF($I$3=$R$6,R64,IF($I$3=$S$6,S64,IF($I$3=$T$6,T64,IF($I$3=$U$6,U64,IF($I$3=$V$6,V64,0)))))</f>
        <v>80</v>
      </c>
      <c r="O64" s="9">
        <f>(G64*I64)/1000000*N64</f>
        <v>9.120000000000001</v>
      </c>
      <c r="P64" s="27">
        <v>20</v>
      </c>
      <c r="Q64" s="26"/>
      <c r="R64" s="27">
        <v>100</v>
      </c>
      <c r="S64" s="27">
        <v>80</v>
      </c>
      <c r="T64" s="27">
        <v>20</v>
      </c>
      <c r="U64" s="27">
        <v>30</v>
      </c>
      <c r="V64" s="27">
        <v>130</v>
      </c>
    </row>
    <row r="65" spans="1:28" ht="15.75" customHeight="1">
      <c r="A65" s="32"/>
      <c r="B65" s="38" t="s">
        <v>81</v>
      </c>
      <c r="C65" s="93"/>
      <c r="D65" s="93"/>
      <c r="E65" s="93"/>
      <c r="F65" s="94"/>
      <c r="G65" s="46">
        <v>760</v>
      </c>
      <c r="H65" s="39"/>
      <c r="I65" s="40">
        <v>200</v>
      </c>
      <c r="J65" s="36"/>
      <c r="K65" s="25"/>
      <c r="M65" s="9">
        <f>(K65*IF(K65&gt;0,P65+O65,0))*$N$3</f>
        <v>0</v>
      </c>
      <c r="N65" s="26">
        <f>IF($I$3=$R$6,R65,IF($I$3=$S$6,S65,IF($I$3=$T$6,T65,IF($I$3=$U$6,U65,IF($I$3=$V$6,V65,0)))))</f>
        <v>80</v>
      </c>
      <c r="O65" s="9">
        <f>(G65*I65)/1000000*N65</f>
        <v>12.16</v>
      </c>
      <c r="P65" s="27">
        <v>21</v>
      </c>
      <c r="Q65" s="26"/>
      <c r="R65" s="27">
        <v>100</v>
      </c>
      <c r="S65" s="27">
        <v>80</v>
      </c>
      <c r="T65" s="27">
        <v>20</v>
      </c>
      <c r="U65" s="27">
        <v>30</v>
      </c>
      <c r="V65" s="27">
        <v>130</v>
      </c>
    </row>
    <row r="66" spans="1:28" ht="15.75" customHeight="1">
      <c r="A66" s="32"/>
      <c r="B66" s="38" t="s">
        <v>82</v>
      </c>
      <c r="C66" s="93"/>
      <c r="D66" s="93"/>
      <c r="E66" s="93"/>
      <c r="F66" s="94"/>
      <c r="G66" s="46">
        <v>760</v>
      </c>
      <c r="H66" s="41"/>
      <c r="I66" s="40">
        <v>250</v>
      </c>
      <c r="J66" s="36"/>
      <c r="K66" s="25"/>
      <c r="M66" s="9">
        <f>(K66*IF(K66&gt;0,P66+O66,0))*$N$3</f>
        <v>0</v>
      </c>
      <c r="N66" s="26">
        <f>IF($I$3=$R$6,R66,IF($I$3=$S$6,S66,IF($I$3=$T$6,T66,IF($I$3=$U$6,U66,IF($I$3=$V$6,V66,0)))))</f>
        <v>80</v>
      </c>
      <c r="O66" s="9">
        <f>(G66*I66)/1000000*N66</f>
        <v>15.2</v>
      </c>
      <c r="P66" s="27">
        <v>22</v>
      </c>
      <c r="Q66" s="26"/>
      <c r="R66" s="27">
        <v>100</v>
      </c>
      <c r="S66" s="27">
        <v>80</v>
      </c>
      <c r="T66" s="27">
        <v>20</v>
      </c>
      <c r="U66" s="27">
        <v>30</v>
      </c>
      <c r="V66" s="27">
        <v>130</v>
      </c>
    </row>
    <row r="67" spans="1:28" ht="15.75" customHeight="1">
      <c r="A67" s="32"/>
      <c r="B67" s="38" t="s">
        <v>83</v>
      </c>
      <c r="C67" s="93"/>
      <c r="D67" s="93"/>
      <c r="E67" s="93"/>
      <c r="F67" s="94"/>
      <c r="G67" s="46">
        <v>760</v>
      </c>
      <c r="H67" s="41"/>
      <c r="I67" s="40">
        <v>300</v>
      </c>
      <c r="J67" s="36"/>
      <c r="K67" s="25"/>
      <c r="M67" s="9">
        <f>(K67*IF(K67&gt;0,P67+O67,0))*$N$3</f>
        <v>0</v>
      </c>
      <c r="N67" s="26">
        <f>IF($I$3=$R$6,R67,IF($I$3=$S$6,S67,IF($I$3=$T$6,T67,IF($I$3=$U$6,U67,IF($I$3=$V$6,V67,0)))))</f>
        <v>80</v>
      </c>
      <c r="O67" s="9">
        <f>(G67*I67)/1000000*N67</f>
        <v>18.240000000000002</v>
      </c>
      <c r="P67" s="27">
        <v>23</v>
      </c>
      <c r="Q67" s="26"/>
      <c r="R67" s="27">
        <v>100</v>
      </c>
      <c r="S67" s="27">
        <v>80</v>
      </c>
      <c r="T67" s="27">
        <v>20</v>
      </c>
      <c r="U67" s="27">
        <v>30</v>
      </c>
      <c r="V67" s="27">
        <v>130</v>
      </c>
    </row>
    <row r="68" spans="1:28" ht="15.75" customHeight="1">
      <c r="A68" s="32"/>
      <c r="B68" s="42"/>
      <c r="C68" s="93"/>
      <c r="D68" s="93"/>
      <c r="E68" s="93"/>
      <c r="F68" s="94"/>
      <c r="G68" s="46"/>
      <c r="H68" s="43"/>
      <c r="I68" s="40"/>
      <c r="J68" s="36"/>
      <c r="K68" s="25"/>
      <c r="M68" s="9">
        <f>(IF(SUM(K64:K67)&gt;0,O68,0))*$N$3</f>
        <v>0</v>
      </c>
      <c r="N68" s="26">
        <f>IF($I$2=$X$6,X68,IF($I$2=$Y$6,Y68,IF($I$2=$Z$6,Z68,IF($I$2=$AA$6,AA68,IF($I$2=$AB$6,AB68,0)))))</f>
        <v>100</v>
      </c>
      <c r="O68" s="9">
        <f>(SUM(K64:K67))*N68</f>
        <v>0</v>
      </c>
      <c r="P68" s="27"/>
      <c r="Q68" s="26"/>
      <c r="R68" s="27"/>
      <c r="S68" s="27"/>
      <c r="T68" s="27"/>
      <c r="U68" s="27"/>
      <c r="V68" s="27"/>
      <c r="X68" s="9">
        <v>100</v>
      </c>
      <c r="Y68" s="9">
        <v>50</v>
      </c>
      <c r="Z68" s="9">
        <v>50</v>
      </c>
      <c r="AA68" s="9">
        <v>100</v>
      </c>
      <c r="AB68" s="9">
        <v>200</v>
      </c>
    </row>
    <row r="69" spans="1:28" ht="15.75" customHeight="1">
      <c r="A69" s="32"/>
      <c r="B69" s="44" t="s">
        <v>84</v>
      </c>
      <c r="C69" s="93"/>
      <c r="D69" s="93"/>
      <c r="E69" s="93"/>
      <c r="F69" s="94" t="s">
        <v>85</v>
      </c>
      <c r="G69" s="46">
        <v>760</v>
      </c>
      <c r="H69" s="34">
        <v>550</v>
      </c>
      <c r="I69" s="35">
        <v>200</v>
      </c>
      <c r="J69" s="36"/>
      <c r="K69" s="37"/>
      <c r="M69" s="9">
        <f t="shared" ref="M69:M77" si="12">(K69*IF(K69&gt;0,P69+O69,0))*$N$3</f>
        <v>0</v>
      </c>
      <c r="N69" s="26">
        <f t="shared" ref="N69:N77" si="13">IF($I$3=$R$6,R69,IF($I$3=$S$6,S69,IF($I$3=$T$6,T69,IF($I$3=$U$6,U69,IF($I$3=$V$6,V69,0)))))</f>
        <v>80</v>
      </c>
      <c r="O69" s="9">
        <f t="shared" ref="O69:O77" si="14">(G69*I69)/1000000*N69</f>
        <v>12.16</v>
      </c>
      <c r="P69" s="27">
        <v>25</v>
      </c>
      <c r="Q69" s="26"/>
      <c r="R69" s="27">
        <v>100</v>
      </c>
      <c r="S69" s="27">
        <v>80</v>
      </c>
      <c r="T69" s="27">
        <v>20</v>
      </c>
      <c r="U69" s="27">
        <v>30</v>
      </c>
      <c r="V69" s="27">
        <v>130</v>
      </c>
    </row>
    <row r="70" spans="1:28" ht="15.75" customHeight="1">
      <c r="A70" s="32"/>
      <c r="B70" s="38" t="s">
        <v>86</v>
      </c>
      <c r="C70" s="93"/>
      <c r="D70" s="93"/>
      <c r="E70" s="93"/>
      <c r="F70" s="94"/>
      <c r="G70" s="46">
        <v>760</v>
      </c>
      <c r="H70" s="39"/>
      <c r="I70" s="40">
        <v>250</v>
      </c>
      <c r="J70" s="36"/>
      <c r="K70" s="25"/>
      <c r="M70" s="9">
        <f t="shared" si="12"/>
        <v>0</v>
      </c>
      <c r="N70" s="26">
        <f t="shared" si="13"/>
        <v>80</v>
      </c>
      <c r="O70" s="9">
        <f t="shared" si="14"/>
        <v>15.2</v>
      </c>
      <c r="P70" s="27">
        <v>26</v>
      </c>
      <c r="Q70" s="26"/>
      <c r="R70" s="27">
        <v>100</v>
      </c>
      <c r="S70" s="27">
        <v>80</v>
      </c>
      <c r="T70" s="27">
        <v>20</v>
      </c>
      <c r="U70" s="27">
        <v>30</v>
      </c>
      <c r="V70" s="27">
        <v>130</v>
      </c>
    </row>
    <row r="71" spans="1:28" ht="15.75" customHeight="1">
      <c r="A71" s="32"/>
      <c r="B71" s="38" t="s">
        <v>87</v>
      </c>
      <c r="C71" s="93"/>
      <c r="D71" s="93"/>
      <c r="E71" s="93"/>
      <c r="F71" s="94"/>
      <c r="G71" s="34">
        <v>760</v>
      </c>
      <c r="H71" s="41"/>
      <c r="I71" s="40">
        <v>300</v>
      </c>
      <c r="J71" s="36"/>
      <c r="K71" s="25"/>
      <c r="M71" s="9">
        <f t="shared" si="12"/>
        <v>0</v>
      </c>
      <c r="N71" s="26">
        <f t="shared" si="13"/>
        <v>80</v>
      </c>
      <c r="O71" s="9">
        <f t="shared" si="14"/>
        <v>18.240000000000002</v>
      </c>
      <c r="P71" s="27">
        <v>27</v>
      </c>
      <c r="Q71" s="26"/>
      <c r="R71" s="27">
        <v>100</v>
      </c>
      <c r="S71" s="27">
        <v>80</v>
      </c>
      <c r="T71" s="27">
        <v>20</v>
      </c>
      <c r="U71" s="27">
        <v>30</v>
      </c>
      <c r="V71" s="27">
        <v>130</v>
      </c>
    </row>
    <row r="72" spans="1:28" ht="15.75" customHeight="1">
      <c r="A72" s="32"/>
      <c r="B72" s="38" t="s">
        <v>88</v>
      </c>
      <c r="C72" s="93"/>
      <c r="D72" s="93"/>
      <c r="E72" s="93"/>
      <c r="F72" s="94"/>
      <c r="G72" s="34">
        <v>760</v>
      </c>
      <c r="H72" s="41"/>
      <c r="I72" s="40">
        <v>350</v>
      </c>
      <c r="J72" s="36"/>
      <c r="K72" s="25"/>
      <c r="M72" s="9">
        <f t="shared" si="12"/>
        <v>0</v>
      </c>
      <c r="N72" s="26">
        <f t="shared" si="13"/>
        <v>80</v>
      </c>
      <c r="O72" s="9">
        <f t="shared" si="14"/>
        <v>21.28</v>
      </c>
      <c r="P72" s="27">
        <v>28</v>
      </c>
      <c r="Q72" s="26"/>
      <c r="R72" s="27">
        <v>100</v>
      </c>
      <c r="S72" s="27">
        <v>80</v>
      </c>
      <c r="T72" s="27">
        <v>20</v>
      </c>
      <c r="U72" s="27">
        <v>30</v>
      </c>
      <c r="V72" s="27">
        <v>130</v>
      </c>
    </row>
    <row r="73" spans="1:28" ht="15.75" customHeight="1">
      <c r="A73" s="32"/>
      <c r="B73" s="38" t="s">
        <v>89</v>
      </c>
      <c r="C73" s="93"/>
      <c r="D73" s="93"/>
      <c r="E73" s="93"/>
      <c r="F73" s="94"/>
      <c r="G73" s="34">
        <v>760</v>
      </c>
      <c r="H73" s="41"/>
      <c r="I73" s="40">
        <v>400</v>
      </c>
      <c r="J73" s="36"/>
      <c r="K73" s="25"/>
      <c r="M73" s="9">
        <f t="shared" si="12"/>
        <v>0</v>
      </c>
      <c r="N73" s="26">
        <f t="shared" si="13"/>
        <v>80</v>
      </c>
      <c r="O73" s="9">
        <f t="shared" si="14"/>
        <v>24.32</v>
      </c>
      <c r="P73" s="27">
        <v>29</v>
      </c>
      <c r="Q73" s="26"/>
      <c r="R73" s="27">
        <v>100</v>
      </c>
      <c r="S73" s="27">
        <v>80</v>
      </c>
      <c r="T73" s="27">
        <v>20</v>
      </c>
      <c r="U73" s="27">
        <v>30</v>
      </c>
      <c r="V73" s="27">
        <v>130</v>
      </c>
    </row>
    <row r="74" spans="1:28" ht="15.75" customHeight="1">
      <c r="A74" s="32"/>
      <c r="B74" s="38" t="s">
        <v>90</v>
      </c>
      <c r="C74" s="93"/>
      <c r="D74" s="93"/>
      <c r="E74" s="93"/>
      <c r="F74" s="94"/>
      <c r="G74" s="34">
        <v>760</v>
      </c>
      <c r="H74" s="41"/>
      <c r="I74" s="40">
        <v>450</v>
      </c>
      <c r="J74" s="36"/>
      <c r="K74" s="25"/>
      <c r="M74" s="9">
        <f t="shared" si="12"/>
        <v>0</v>
      </c>
      <c r="N74" s="26">
        <f t="shared" si="13"/>
        <v>80</v>
      </c>
      <c r="O74" s="9">
        <f t="shared" si="14"/>
        <v>27.360000000000003</v>
      </c>
      <c r="P74" s="27">
        <v>30</v>
      </c>
      <c r="Q74" s="26"/>
      <c r="R74" s="27">
        <v>100</v>
      </c>
      <c r="S74" s="27">
        <v>80</v>
      </c>
      <c r="T74" s="27">
        <v>20</v>
      </c>
      <c r="U74" s="27">
        <v>30</v>
      </c>
      <c r="V74" s="27">
        <v>130</v>
      </c>
    </row>
    <row r="75" spans="1:28" ht="15.75" customHeight="1">
      <c r="A75" s="32"/>
      <c r="B75" s="38" t="s">
        <v>91</v>
      </c>
      <c r="C75" s="93"/>
      <c r="D75" s="93"/>
      <c r="E75" s="93"/>
      <c r="F75" s="94"/>
      <c r="G75" s="34">
        <v>760</v>
      </c>
      <c r="H75" s="41"/>
      <c r="I75" s="40">
        <v>500</v>
      </c>
      <c r="J75" s="36"/>
      <c r="K75" s="25"/>
      <c r="M75" s="9">
        <f t="shared" si="12"/>
        <v>0</v>
      </c>
      <c r="N75" s="26">
        <f t="shared" si="13"/>
        <v>80</v>
      </c>
      <c r="O75" s="9">
        <f t="shared" si="14"/>
        <v>30.4</v>
      </c>
      <c r="P75" s="27">
        <v>31</v>
      </c>
      <c r="Q75" s="26"/>
      <c r="R75" s="27">
        <v>100</v>
      </c>
      <c r="S75" s="27">
        <v>80</v>
      </c>
      <c r="T75" s="27">
        <v>20</v>
      </c>
      <c r="U75" s="27">
        <v>30</v>
      </c>
      <c r="V75" s="27">
        <v>130</v>
      </c>
    </row>
    <row r="76" spans="1:28" ht="15.75" customHeight="1">
      <c r="A76" s="32"/>
      <c r="B76" s="38" t="s">
        <v>92</v>
      </c>
      <c r="C76" s="93"/>
      <c r="D76" s="93"/>
      <c r="E76" s="93"/>
      <c r="F76" s="94"/>
      <c r="G76" s="34">
        <v>760</v>
      </c>
      <c r="H76" s="41"/>
      <c r="I76" s="40">
        <v>550</v>
      </c>
      <c r="J76" s="36"/>
      <c r="K76" s="25"/>
      <c r="M76" s="9">
        <f t="shared" si="12"/>
        <v>0</v>
      </c>
      <c r="N76" s="26">
        <f t="shared" si="13"/>
        <v>80</v>
      </c>
      <c r="O76" s="9">
        <f t="shared" si="14"/>
        <v>33.44</v>
      </c>
      <c r="P76" s="27">
        <v>32</v>
      </c>
      <c r="Q76" s="26"/>
      <c r="R76" s="27">
        <v>100</v>
      </c>
      <c r="S76" s="27">
        <v>80</v>
      </c>
      <c r="T76" s="27">
        <v>20</v>
      </c>
      <c r="U76" s="27">
        <v>30</v>
      </c>
      <c r="V76" s="27">
        <v>130</v>
      </c>
    </row>
    <row r="77" spans="1:28" ht="15.75" customHeight="1">
      <c r="A77" s="32"/>
      <c r="B77" s="38"/>
      <c r="C77" s="93"/>
      <c r="D77" s="93"/>
      <c r="E77" s="93"/>
      <c r="F77" s="94"/>
      <c r="G77" s="34">
        <v>760</v>
      </c>
      <c r="H77" s="41"/>
      <c r="I77" s="40">
        <v>600</v>
      </c>
      <c r="J77" s="36"/>
      <c r="K77" s="25"/>
      <c r="M77" s="9">
        <f t="shared" si="12"/>
        <v>0</v>
      </c>
      <c r="N77" s="26">
        <f t="shared" si="13"/>
        <v>80</v>
      </c>
      <c r="O77" s="9">
        <f t="shared" si="14"/>
        <v>36.480000000000004</v>
      </c>
      <c r="P77" s="27">
        <v>32</v>
      </c>
      <c r="Q77" s="26"/>
      <c r="R77" s="27">
        <v>100</v>
      </c>
      <c r="S77" s="27">
        <v>80</v>
      </c>
      <c r="T77" s="27">
        <v>20</v>
      </c>
      <c r="U77" s="27">
        <v>30</v>
      </c>
      <c r="V77" s="27">
        <v>130</v>
      </c>
    </row>
    <row r="78" spans="1:28" ht="15.75" customHeight="1">
      <c r="A78" s="32"/>
      <c r="B78" s="45" t="s">
        <v>93</v>
      </c>
      <c r="C78" s="93"/>
      <c r="D78" s="93"/>
      <c r="E78" s="93"/>
      <c r="F78" s="94"/>
      <c r="G78" s="34"/>
      <c r="H78" s="43"/>
      <c r="I78" s="40"/>
      <c r="J78" s="36"/>
      <c r="K78" s="25"/>
      <c r="M78" s="9">
        <f>(IF(SUM(K69:K77)&gt;0,O78,0))*$N$3</f>
        <v>0</v>
      </c>
      <c r="N78" s="26">
        <f>IF($I$2=$X$6,X78,IF($I$2=$Y$6,Y78,IF($I$2=$Z$6,Z78,IF($I$2=$AA$6,AA78,IF($I$2=$AB$6,AB78,0)))))</f>
        <v>6</v>
      </c>
      <c r="O78" s="26">
        <f>(SUM(K69:K77))*N78</f>
        <v>0</v>
      </c>
      <c r="P78" s="27"/>
      <c r="Q78" s="26"/>
      <c r="R78" s="27"/>
      <c r="S78" s="27"/>
      <c r="T78" s="27"/>
      <c r="U78" s="27"/>
      <c r="V78" s="27"/>
      <c r="X78" s="9">
        <v>6</v>
      </c>
      <c r="Y78" s="9">
        <v>3</v>
      </c>
      <c r="Z78" s="9">
        <v>3</v>
      </c>
      <c r="AA78" s="9">
        <v>6</v>
      </c>
      <c r="AB78" s="9">
        <v>10</v>
      </c>
    </row>
    <row r="79" spans="1:28" ht="15.75" customHeight="1">
      <c r="A79" s="32"/>
      <c r="B79" s="33" t="s">
        <v>94</v>
      </c>
      <c r="C79" s="93"/>
      <c r="D79" s="93"/>
      <c r="E79" s="93"/>
      <c r="F79" s="94" t="s">
        <v>95</v>
      </c>
      <c r="G79" s="34">
        <v>760</v>
      </c>
      <c r="H79" s="34">
        <v>550</v>
      </c>
      <c r="I79" s="35">
        <v>500</v>
      </c>
      <c r="J79" s="36"/>
      <c r="K79" s="37"/>
      <c r="M79" s="9">
        <f t="shared" ref="M79:M89" si="15">(K79*IF(K79&gt;0,P79+O79,0))*$N$3</f>
        <v>0</v>
      </c>
      <c r="N79" s="26">
        <f t="shared" ref="N79:N89" si="16">IF($I$3=$R$6,R79,IF($I$3=$S$6,S79,IF($I$3=$T$6,T79,IF($I$3=$U$6,U79,IF($I$3=$V$6,V79,0)))))</f>
        <v>80</v>
      </c>
      <c r="O79" s="9">
        <f t="shared" ref="O79:O89" si="17">(G79*I79)/1000000*N79</f>
        <v>30.4</v>
      </c>
      <c r="P79" s="27">
        <v>35</v>
      </c>
      <c r="Q79" s="26"/>
      <c r="R79" s="27">
        <v>100</v>
      </c>
      <c r="S79" s="27">
        <v>80</v>
      </c>
      <c r="T79" s="27">
        <v>20</v>
      </c>
      <c r="U79" s="27">
        <v>30</v>
      </c>
      <c r="V79" s="27">
        <v>130</v>
      </c>
    </row>
    <row r="80" spans="1:28" ht="15.75" customHeight="1">
      <c r="A80" s="32"/>
      <c r="B80" s="38" t="s">
        <v>96</v>
      </c>
      <c r="C80" s="93"/>
      <c r="D80" s="93"/>
      <c r="E80" s="93"/>
      <c r="F80" s="94"/>
      <c r="G80" s="34">
        <v>760</v>
      </c>
      <c r="H80" s="39"/>
      <c r="I80" s="40">
        <v>550</v>
      </c>
      <c r="J80" s="36"/>
      <c r="K80" s="25"/>
      <c r="M80" s="9">
        <f t="shared" si="15"/>
        <v>0</v>
      </c>
      <c r="N80" s="26">
        <f t="shared" si="16"/>
        <v>80</v>
      </c>
      <c r="O80" s="9">
        <f t="shared" si="17"/>
        <v>33.44</v>
      </c>
      <c r="P80" s="27">
        <v>36</v>
      </c>
      <c r="Q80" s="26"/>
      <c r="R80" s="27">
        <v>100</v>
      </c>
      <c r="S80" s="27">
        <v>80</v>
      </c>
      <c r="T80" s="27">
        <v>20</v>
      </c>
      <c r="U80" s="27">
        <v>30</v>
      </c>
      <c r="V80" s="27">
        <v>130</v>
      </c>
    </row>
    <row r="81" spans="1:28" ht="15.75" customHeight="1">
      <c r="A81" s="32"/>
      <c r="B81" s="38" t="s">
        <v>97</v>
      </c>
      <c r="C81" s="93"/>
      <c r="D81" s="93"/>
      <c r="E81" s="93"/>
      <c r="F81" s="94"/>
      <c r="G81" s="34">
        <v>760</v>
      </c>
      <c r="H81" s="41"/>
      <c r="I81" s="40">
        <v>600</v>
      </c>
      <c r="J81" s="36"/>
      <c r="K81" s="25"/>
      <c r="M81" s="9">
        <f t="shared" si="15"/>
        <v>0</v>
      </c>
      <c r="N81" s="26">
        <f t="shared" si="16"/>
        <v>80</v>
      </c>
      <c r="O81" s="9">
        <f t="shared" si="17"/>
        <v>36.480000000000004</v>
      </c>
      <c r="P81" s="27">
        <v>37</v>
      </c>
      <c r="Q81" s="26"/>
      <c r="R81" s="27">
        <v>100</v>
      </c>
      <c r="S81" s="27">
        <v>80</v>
      </c>
      <c r="T81" s="27">
        <v>20</v>
      </c>
      <c r="U81" s="27">
        <v>30</v>
      </c>
      <c r="V81" s="27">
        <v>130</v>
      </c>
    </row>
    <row r="82" spans="1:28" ht="15.75" customHeight="1">
      <c r="A82" s="32"/>
      <c r="B82" s="38" t="s">
        <v>98</v>
      </c>
      <c r="C82" s="93"/>
      <c r="D82" s="93"/>
      <c r="E82" s="93"/>
      <c r="F82" s="94"/>
      <c r="G82" s="34">
        <v>760</v>
      </c>
      <c r="H82" s="41"/>
      <c r="I82" s="40">
        <v>650</v>
      </c>
      <c r="J82" s="36"/>
      <c r="K82" s="25"/>
      <c r="M82" s="9">
        <f t="shared" si="15"/>
        <v>0</v>
      </c>
      <c r="N82" s="26">
        <f t="shared" si="16"/>
        <v>80</v>
      </c>
      <c r="O82" s="9">
        <f t="shared" si="17"/>
        <v>39.519999999999996</v>
      </c>
      <c r="P82" s="27">
        <v>38</v>
      </c>
      <c r="Q82" s="26"/>
      <c r="R82" s="27">
        <v>100</v>
      </c>
      <c r="S82" s="27">
        <v>80</v>
      </c>
      <c r="T82" s="27">
        <v>20</v>
      </c>
      <c r="U82" s="27">
        <v>30</v>
      </c>
      <c r="V82" s="27">
        <v>130</v>
      </c>
    </row>
    <row r="83" spans="1:28" ht="15.75" customHeight="1">
      <c r="A83" s="32"/>
      <c r="B83" s="38" t="s">
        <v>99</v>
      </c>
      <c r="C83" s="93"/>
      <c r="D83" s="93"/>
      <c r="E83" s="93"/>
      <c r="F83" s="94"/>
      <c r="G83" s="34">
        <v>760</v>
      </c>
      <c r="H83" s="41"/>
      <c r="I83" s="40">
        <v>700</v>
      </c>
      <c r="J83" s="36"/>
      <c r="K83" s="25"/>
      <c r="M83" s="9">
        <f t="shared" si="15"/>
        <v>0</v>
      </c>
      <c r="N83" s="26">
        <f t="shared" si="16"/>
        <v>80</v>
      </c>
      <c r="O83" s="9">
        <f t="shared" si="17"/>
        <v>42.56</v>
      </c>
      <c r="P83" s="27">
        <v>39</v>
      </c>
      <c r="Q83" s="26"/>
      <c r="R83" s="27">
        <v>100</v>
      </c>
      <c r="S83" s="27">
        <v>80</v>
      </c>
      <c r="T83" s="27">
        <v>20</v>
      </c>
      <c r="U83" s="27">
        <v>30</v>
      </c>
      <c r="V83" s="27">
        <v>130</v>
      </c>
    </row>
    <row r="84" spans="1:28" ht="15.75" customHeight="1">
      <c r="A84" s="32"/>
      <c r="B84" s="38" t="s">
        <v>100</v>
      </c>
      <c r="C84" s="93"/>
      <c r="D84" s="93"/>
      <c r="E84" s="93"/>
      <c r="F84" s="94"/>
      <c r="G84" s="34">
        <v>760</v>
      </c>
      <c r="H84" s="41"/>
      <c r="I84" s="40">
        <v>750</v>
      </c>
      <c r="J84" s="36"/>
      <c r="K84" s="25"/>
      <c r="M84" s="9">
        <f t="shared" si="15"/>
        <v>0</v>
      </c>
      <c r="N84" s="26">
        <f t="shared" si="16"/>
        <v>80</v>
      </c>
      <c r="O84" s="9">
        <f t="shared" si="17"/>
        <v>45.599999999999994</v>
      </c>
      <c r="P84" s="27">
        <v>40</v>
      </c>
      <c r="Q84" s="26"/>
      <c r="R84" s="27">
        <v>100</v>
      </c>
      <c r="S84" s="27">
        <v>80</v>
      </c>
      <c r="T84" s="27">
        <v>20</v>
      </c>
      <c r="U84" s="27">
        <v>30</v>
      </c>
      <c r="V84" s="27">
        <v>130</v>
      </c>
    </row>
    <row r="85" spans="1:28" ht="15.75" customHeight="1">
      <c r="A85" s="32"/>
      <c r="B85" s="38" t="s">
        <v>101</v>
      </c>
      <c r="C85" s="93"/>
      <c r="D85" s="93"/>
      <c r="E85" s="93"/>
      <c r="F85" s="94"/>
      <c r="G85" s="34">
        <v>760</v>
      </c>
      <c r="H85" s="41"/>
      <c r="I85" s="40">
        <v>800</v>
      </c>
      <c r="J85" s="36"/>
      <c r="K85" s="25"/>
      <c r="M85" s="9">
        <f t="shared" si="15"/>
        <v>0</v>
      </c>
      <c r="N85" s="26">
        <f t="shared" si="16"/>
        <v>80</v>
      </c>
      <c r="O85" s="9">
        <f t="shared" si="17"/>
        <v>48.64</v>
      </c>
      <c r="P85" s="27">
        <v>41</v>
      </c>
      <c r="Q85" s="26"/>
      <c r="R85" s="27">
        <v>100</v>
      </c>
      <c r="S85" s="27">
        <v>80</v>
      </c>
      <c r="T85" s="27">
        <v>20</v>
      </c>
      <c r="U85" s="27">
        <v>30</v>
      </c>
      <c r="V85" s="27">
        <v>130</v>
      </c>
    </row>
    <row r="86" spans="1:28" ht="15.75" customHeight="1">
      <c r="A86" s="32"/>
      <c r="B86" s="38" t="s">
        <v>102</v>
      </c>
      <c r="C86" s="93"/>
      <c r="D86" s="93"/>
      <c r="E86" s="93"/>
      <c r="F86" s="94"/>
      <c r="G86" s="34">
        <v>760</v>
      </c>
      <c r="H86" s="41"/>
      <c r="I86" s="40">
        <v>850</v>
      </c>
      <c r="J86" s="36"/>
      <c r="K86" s="25"/>
      <c r="M86" s="9">
        <f t="shared" si="15"/>
        <v>0</v>
      </c>
      <c r="N86" s="26">
        <f t="shared" si="16"/>
        <v>80</v>
      </c>
      <c r="O86" s="9">
        <f t="shared" si="17"/>
        <v>51.68</v>
      </c>
      <c r="P86" s="27">
        <v>42</v>
      </c>
      <c r="Q86" s="26"/>
      <c r="R86" s="27">
        <v>100</v>
      </c>
      <c r="S86" s="27">
        <v>80</v>
      </c>
      <c r="T86" s="27">
        <v>20</v>
      </c>
      <c r="U86" s="27">
        <v>30</v>
      </c>
      <c r="V86" s="27">
        <v>130</v>
      </c>
    </row>
    <row r="87" spans="1:28" ht="15.75" customHeight="1">
      <c r="A87" s="32"/>
      <c r="B87" s="38" t="s">
        <v>103</v>
      </c>
      <c r="C87" s="93"/>
      <c r="D87" s="93"/>
      <c r="E87" s="93"/>
      <c r="F87" s="94"/>
      <c r="G87" s="34">
        <v>760</v>
      </c>
      <c r="H87" s="41"/>
      <c r="I87" s="40">
        <v>900</v>
      </c>
      <c r="J87" s="36"/>
      <c r="K87" s="25"/>
      <c r="M87" s="9">
        <f t="shared" si="15"/>
        <v>0</v>
      </c>
      <c r="N87" s="26">
        <f t="shared" si="16"/>
        <v>80</v>
      </c>
      <c r="O87" s="9">
        <f t="shared" si="17"/>
        <v>54.720000000000006</v>
      </c>
      <c r="P87" s="27">
        <v>43</v>
      </c>
      <c r="Q87" s="26"/>
      <c r="R87" s="27">
        <v>100</v>
      </c>
      <c r="S87" s="27">
        <v>80</v>
      </c>
      <c r="T87" s="27">
        <v>20</v>
      </c>
      <c r="U87" s="27">
        <v>30</v>
      </c>
      <c r="V87" s="27">
        <v>130</v>
      </c>
    </row>
    <row r="88" spans="1:28" ht="15.75" customHeight="1">
      <c r="A88" s="32"/>
      <c r="B88" s="38" t="s">
        <v>104</v>
      </c>
      <c r="C88" s="93"/>
      <c r="D88" s="93"/>
      <c r="E88" s="93"/>
      <c r="F88" s="94"/>
      <c r="G88" s="34">
        <v>760</v>
      </c>
      <c r="H88" s="41"/>
      <c r="I88" s="40">
        <v>950</v>
      </c>
      <c r="J88" s="36"/>
      <c r="K88" s="25"/>
      <c r="M88" s="9">
        <f t="shared" si="15"/>
        <v>0</v>
      </c>
      <c r="N88" s="26">
        <f t="shared" si="16"/>
        <v>80</v>
      </c>
      <c r="O88" s="9">
        <f t="shared" si="17"/>
        <v>57.76</v>
      </c>
      <c r="P88" s="27">
        <v>44</v>
      </c>
      <c r="Q88" s="26"/>
      <c r="R88" s="27">
        <v>100</v>
      </c>
      <c r="S88" s="27">
        <v>80</v>
      </c>
      <c r="T88" s="27">
        <v>20</v>
      </c>
      <c r="U88" s="27">
        <v>30</v>
      </c>
      <c r="V88" s="27">
        <v>130</v>
      </c>
    </row>
    <row r="89" spans="1:28" ht="15.75" customHeight="1">
      <c r="A89" s="32"/>
      <c r="B89" s="42" t="s">
        <v>105</v>
      </c>
      <c r="C89" s="93"/>
      <c r="D89" s="93"/>
      <c r="E89" s="93"/>
      <c r="F89" s="94"/>
      <c r="G89" s="34">
        <v>760</v>
      </c>
      <c r="H89" s="43"/>
      <c r="I89" s="40">
        <v>1000</v>
      </c>
      <c r="J89" s="36"/>
      <c r="K89" s="25"/>
      <c r="M89" s="9">
        <f t="shared" si="15"/>
        <v>0</v>
      </c>
      <c r="N89" s="26">
        <f t="shared" si="16"/>
        <v>80</v>
      </c>
      <c r="O89" s="9">
        <f t="shared" si="17"/>
        <v>60.8</v>
      </c>
      <c r="P89" s="27">
        <v>45</v>
      </c>
      <c r="Q89" s="26"/>
      <c r="R89" s="27">
        <v>100</v>
      </c>
      <c r="S89" s="27">
        <v>80</v>
      </c>
      <c r="T89" s="27">
        <v>20</v>
      </c>
      <c r="U89" s="27">
        <v>30</v>
      </c>
      <c r="V89" s="27">
        <v>130</v>
      </c>
    </row>
    <row r="90" spans="1:28" ht="15.75" customHeight="1">
      <c r="A90" s="32"/>
      <c r="B90" s="47"/>
      <c r="C90" s="72"/>
      <c r="D90" s="72"/>
      <c r="E90" s="72"/>
      <c r="F90" s="73"/>
      <c r="G90" s="34"/>
      <c r="H90" s="43"/>
      <c r="I90" s="40"/>
      <c r="J90" s="36"/>
      <c r="K90" s="25"/>
      <c r="M90" s="9">
        <f>(IF(SUM(K79:K89)&gt;0,O90,0))*$N$3</f>
        <v>0</v>
      </c>
      <c r="N90" s="26">
        <f>IF($I$2=$X$6,X90,IF($I$2=$Y$6,Y90,IF($I$2=$Z$6,Z90,IF($I$2=$AA$6,AA90,IF($I$2=$AB$6,AB90,0)))))</f>
        <v>12</v>
      </c>
      <c r="O90" s="26">
        <f>(SUM(K79:K89))*N90</f>
        <v>0</v>
      </c>
      <c r="P90" s="27"/>
      <c r="Q90" s="26"/>
      <c r="R90" s="27"/>
      <c r="S90" s="27"/>
      <c r="T90" s="27"/>
      <c r="U90" s="27"/>
      <c r="V90" s="27"/>
      <c r="X90" s="9">
        <v>12</v>
      </c>
      <c r="Y90" s="9">
        <v>6</v>
      </c>
      <c r="Z90" s="9">
        <v>6</v>
      </c>
      <c r="AA90" s="9">
        <v>12</v>
      </c>
      <c r="AB90" s="9">
        <v>15</v>
      </c>
    </row>
    <row r="91" spans="1:28" ht="15.75" customHeight="1">
      <c r="A91" s="32"/>
      <c r="B91" s="44" t="s">
        <v>106</v>
      </c>
      <c r="C91" s="93"/>
      <c r="D91" s="93"/>
      <c r="E91" s="93"/>
      <c r="F91" s="94" t="s">
        <v>107</v>
      </c>
      <c r="G91" s="34">
        <v>760</v>
      </c>
      <c r="H91" s="34">
        <v>550</v>
      </c>
      <c r="I91" s="35">
        <v>300</v>
      </c>
      <c r="J91" s="36"/>
      <c r="K91" s="37"/>
      <c r="M91" s="9">
        <f t="shared" ref="M91:M97" si="18">(K91*IF(K91&gt;0,P91+O91,0))*$N$3</f>
        <v>0</v>
      </c>
      <c r="N91" s="26">
        <f t="shared" ref="N91:N97" si="19">IF($I$3=$R$6,R91,IF($I$3=$S$6,S91,IF($I$3=$T$6,T91,IF($I$3=$U$6,U91,IF($I$3=$V$6,V91,0)))))</f>
        <v>80</v>
      </c>
      <c r="O91" s="9">
        <f t="shared" ref="O91:O97" si="20">(G91*I91)/1000000*N91</f>
        <v>18.240000000000002</v>
      </c>
      <c r="P91" s="27">
        <v>30</v>
      </c>
      <c r="Q91" s="26"/>
      <c r="R91" s="27">
        <v>100</v>
      </c>
      <c r="S91" s="27">
        <v>80</v>
      </c>
      <c r="T91" s="27">
        <v>20</v>
      </c>
      <c r="U91" s="27">
        <v>30</v>
      </c>
      <c r="V91" s="27">
        <v>130</v>
      </c>
    </row>
    <row r="92" spans="1:28" ht="15.75" customHeight="1">
      <c r="A92" s="32"/>
      <c r="B92" s="38" t="s">
        <v>108</v>
      </c>
      <c r="C92" s="93"/>
      <c r="D92" s="93"/>
      <c r="E92" s="93"/>
      <c r="F92" s="94"/>
      <c r="G92" s="34">
        <v>760</v>
      </c>
      <c r="H92" s="39"/>
      <c r="I92" s="40">
        <v>350</v>
      </c>
      <c r="J92" s="36"/>
      <c r="K92" s="25"/>
      <c r="M92" s="9">
        <f t="shared" si="18"/>
        <v>0</v>
      </c>
      <c r="N92" s="26">
        <f t="shared" si="19"/>
        <v>80</v>
      </c>
      <c r="O92" s="9">
        <f t="shared" si="20"/>
        <v>21.28</v>
      </c>
      <c r="P92" s="27">
        <v>31</v>
      </c>
      <c r="Q92" s="26"/>
      <c r="R92" s="27">
        <v>100</v>
      </c>
      <c r="S92" s="27">
        <v>80</v>
      </c>
      <c r="T92" s="27">
        <v>20</v>
      </c>
      <c r="U92" s="27">
        <v>30</v>
      </c>
      <c r="V92" s="27">
        <v>130</v>
      </c>
    </row>
    <row r="93" spans="1:28" ht="15.75" customHeight="1">
      <c r="A93" s="32"/>
      <c r="B93" s="38" t="s">
        <v>109</v>
      </c>
      <c r="C93" s="93"/>
      <c r="D93" s="93"/>
      <c r="E93" s="93"/>
      <c r="F93" s="94"/>
      <c r="G93" s="34">
        <v>760</v>
      </c>
      <c r="H93" s="41"/>
      <c r="I93" s="40">
        <v>400</v>
      </c>
      <c r="J93" s="36"/>
      <c r="K93" s="25"/>
      <c r="M93" s="9">
        <f t="shared" si="18"/>
        <v>0</v>
      </c>
      <c r="N93" s="26">
        <f t="shared" si="19"/>
        <v>80</v>
      </c>
      <c r="O93" s="9">
        <f t="shared" si="20"/>
        <v>24.32</v>
      </c>
      <c r="P93" s="27">
        <v>32</v>
      </c>
      <c r="Q93" s="26"/>
      <c r="R93" s="27">
        <v>100</v>
      </c>
      <c r="S93" s="27">
        <v>80</v>
      </c>
      <c r="T93" s="27">
        <v>20</v>
      </c>
      <c r="U93" s="27">
        <v>30</v>
      </c>
      <c r="V93" s="27">
        <v>130</v>
      </c>
    </row>
    <row r="94" spans="1:28" ht="15.75" customHeight="1">
      <c r="A94" s="32"/>
      <c r="B94" s="38" t="s">
        <v>110</v>
      </c>
      <c r="C94" s="93"/>
      <c r="D94" s="93"/>
      <c r="E94" s="93"/>
      <c r="F94" s="94"/>
      <c r="G94" s="34">
        <v>760</v>
      </c>
      <c r="H94" s="41"/>
      <c r="I94" s="40">
        <v>450</v>
      </c>
      <c r="J94" s="36"/>
      <c r="K94" s="25"/>
      <c r="M94" s="9">
        <f t="shared" si="18"/>
        <v>0</v>
      </c>
      <c r="N94" s="26">
        <f t="shared" si="19"/>
        <v>80</v>
      </c>
      <c r="O94" s="9">
        <f t="shared" si="20"/>
        <v>27.360000000000003</v>
      </c>
      <c r="P94" s="27">
        <v>33</v>
      </c>
      <c r="Q94" s="26"/>
      <c r="R94" s="27">
        <v>100</v>
      </c>
      <c r="S94" s="27">
        <v>80</v>
      </c>
      <c r="T94" s="27">
        <v>20</v>
      </c>
      <c r="U94" s="27">
        <v>30</v>
      </c>
      <c r="V94" s="27">
        <v>130</v>
      </c>
    </row>
    <row r="95" spans="1:28" ht="15.75" customHeight="1">
      <c r="A95" s="32"/>
      <c r="B95" s="38" t="s">
        <v>111</v>
      </c>
      <c r="C95" s="93"/>
      <c r="D95" s="93"/>
      <c r="E95" s="93"/>
      <c r="F95" s="94"/>
      <c r="G95" s="34">
        <v>760</v>
      </c>
      <c r="H95" s="41"/>
      <c r="I95" s="40">
        <v>500</v>
      </c>
      <c r="J95" s="36"/>
      <c r="K95" s="25"/>
      <c r="M95" s="9">
        <f t="shared" si="18"/>
        <v>0</v>
      </c>
      <c r="N95" s="26">
        <f t="shared" si="19"/>
        <v>80</v>
      </c>
      <c r="O95" s="9">
        <f t="shared" si="20"/>
        <v>30.4</v>
      </c>
      <c r="P95" s="27">
        <v>34</v>
      </c>
      <c r="Q95" s="26"/>
      <c r="R95" s="27">
        <v>100</v>
      </c>
      <c r="S95" s="27">
        <v>80</v>
      </c>
      <c r="T95" s="27">
        <v>20</v>
      </c>
      <c r="U95" s="27">
        <v>30</v>
      </c>
      <c r="V95" s="27">
        <v>130</v>
      </c>
    </row>
    <row r="96" spans="1:28" ht="15.75" customHeight="1">
      <c r="A96" s="32"/>
      <c r="B96" s="38" t="s">
        <v>112</v>
      </c>
      <c r="C96" s="93"/>
      <c r="D96" s="93"/>
      <c r="E96" s="93"/>
      <c r="F96" s="94"/>
      <c r="G96" s="34">
        <v>760</v>
      </c>
      <c r="H96" s="41"/>
      <c r="I96" s="40">
        <v>550</v>
      </c>
      <c r="J96" s="36"/>
      <c r="K96" s="25"/>
      <c r="M96" s="9">
        <f t="shared" si="18"/>
        <v>0</v>
      </c>
      <c r="N96" s="26">
        <f t="shared" si="19"/>
        <v>80</v>
      </c>
      <c r="O96" s="9">
        <f t="shared" si="20"/>
        <v>33.44</v>
      </c>
      <c r="P96" s="27">
        <v>35</v>
      </c>
      <c r="Q96" s="26"/>
      <c r="R96" s="27">
        <v>100</v>
      </c>
      <c r="S96" s="27">
        <v>80</v>
      </c>
      <c r="T96" s="27">
        <v>20</v>
      </c>
      <c r="U96" s="27">
        <v>30</v>
      </c>
      <c r="V96" s="27">
        <v>130</v>
      </c>
    </row>
    <row r="97" spans="1:28" ht="15.75" customHeight="1">
      <c r="A97" s="32"/>
      <c r="B97" s="45"/>
      <c r="C97" s="93"/>
      <c r="D97" s="93"/>
      <c r="E97" s="93"/>
      <c r="F97" s="94"/>
      <c r="G97" s="34">
        <v>760</v>
      </c>
      <c r="H97" s="41"/>
      <c r="I97" s="40">
        <v>600</v>
      </c>
      <c r="J97" s="36"/>
      <c r="K97" s="25"/>
      <c r="M97" s="9">
        <f t="shared" si="18"/>
        <v>0</v>
      </c>
      <c r="N97" s="26">
        <f t="shared" si="19"/>
        <v>80</v>
      </c>
      <c r="O97" s="9">
        <f t="shared" si="20"/>
        <v>36.480000000000004</v>
      </c>
      <c r="P97" s="27">
        <v>37</v>
      </c>
      <c r="Q97" s="26"/>
      <c r="R97" s="27">
        <v>100</v>
      </c>
      <c r="S97" s="27">
        <v>80</v>
      </c>
      <c r="T97" s="27">
        <v>20</v>
      </c>
      <c r="U97" s="27">
        <v>30</v>
      </c>
      <c r="V97" s="27">
        <v>130</v>
      </c>
    </row>
    <row r="98" spans="1:28" ht="15.75" customHeight="1">
      <c r="A98" s="32"/>
      <c r="B98" s="45" t="s">
        <v>113</v>
      </c>
      <c r="C98" s="93"/>
      <c r="D98" s="93"/>
      <c r="E98" s="93"/>
      <c r="F98" s="94"/>
      <c r="G98" s="34"/>
      <c r="H98" s="43"/>
      <c r="I98" s="40"/>
      <c r="J98" s="36"/>
      <c r="K98" s="25"/>
      <c r="M98" s="9">
        <f>(IF(SUM(K91:K97)&gt;0,O98,0))*$N$3</f>
        <v>0</v>
      </c>
      <c r="N98" s="26">
        <f>IF($I$2=$X$6,X98,IF($I$2=$Y$6,Y98,IF($I$2=$Z$6,Z98,IF($I$2=$AA$6,AA98,IF($I$2=$AB$6,AB98,0)))))</f>
        <v>55</v>
      </c>
      <c r="O98" s="26">
        <f>(SUM(K91:K97))*N98</f>
        <v>0</v>
      </c>
      <c r="P98" s="27"/>
      <c r="Q98" s="26"/>
      <c r="R98" s="27"/>
      <c r="S98" s="27"/>
      <c r="T98" s="27"/>
      <c r="U98" s="27"/>
      <c r="V98" s="27"/>
      <c r="X98" s="9">
        <v>55</v>
      </c>
      <c r="Y98" s="9">
        <v>35</v>
      </c>
      <c r="Z98" s="9">
        <v>35</v>
      </c>
      <c r="AA98" s="9">
        <v>55</v>
      </c>
      <c r="AB98" s="9">
        <v>120</v>
      </c>
    </row>
    <row r="99" spans="1:28" ht="15.75" customHeight="1">
      <c r="A99" s="32"/>
      <c r="B99" s="33" t="s">
        <v>114</v>
      </c>
      <c r="C99" s="93"/>
      <c r="D99" s="93"/>
      <c r="E99" s="93"/>
      <c r="F99" s="94" t="s">
        <v>115</v>
      </c>
      <c r="G99" s="34">
        <v>760</v>
      </c>
      <c r="H99" s="34">
        <v>550</v>
      </c>
      <c r="I99" s="35">
        <v>500</v>
      </c>
      <c r="J99" s="36"/>
      <c r="K99" s="37"/>
      <c r="M99" s="9">
        <f t="shared" ref="M99:M109" si="21">(K99*IF(K99&gt;0,P99+O99,0))*$N$3</f>
        <v>0</v>
      </c>
      <c r="N99" s="26">
        <f t="shared" ref="N99:N109" si="22">IF($I$3=$R$6,R99,IF($I$3=$S$6,S99,IF($I$3=$T$6,T99,IF($I$3=$U$6,U99,IF($I$3=$V$6,V99,0)))))</f>
        <v>80</v>
      </c>
      <c r="O99" s="9">
        <f t="shared" ref="O99:O109" si="23">(G99*I99)/1000000*N99</f>
        <v>30.4</v>
      </c>
      <c r="P99" s="27">
        <v>33</v>
      </c>
      <c r="Q99" s="26"/>
      <c r="R99" s="27">
        <v>100</v>
      </c>
      <c r="S99" s="27">
        <v>80</v>
      </c>
      <c r="T99" s="27">
        <v>20</v>
      </c>
      <c r="U99" s="27">
        <v>30</v>
      </c>
      <c r="V99" s="27">
        <v>130</v>
      </c>
    </row>
    <row r="100" spans="1:28" ht="15.75" customHeight="1">
      <c r="A100" s="32"/>
      <c r="B100" s="38" t="s">
        <v>116</v>
      </c>
      <c r="C100" s="93"/>
      <c r="D100" s="93"/>
      <c r="E100" s="93"/>
      <c r="F100" s="94"/>
      <c r="G100" s="34">
        <v>760</v>
      </c>
      <c r="H100" s="39"/>
      <c r="I100" s="40">
        <v>550</v>
      </c>
      <c r="J100" s="36"/>
      <c r="K100" s="25"/>
      <c r="M100" s="9">
        <f t="shared" si="21"/>
        <v>0</v>
      </c>
      <c r="N100" s="26">
        <f t="shared" si="22"/>
        <v>80</v>
      </c>
      <c r="O100" s="9">
        <f t="shared" si="23"/>
        <v>33.44</v>
      </c>
      <c r="P100" s="27">
        <v>34</v>
      </c>
      <c r="Q100" s="26"/>
      <c r="R100" s="27">
        <v>100</v>
      </c>
      <c r="S100" s="27">
        <v>80</v>
      </c>
      <c r="T100" s="27">
        <v>20</v>
      </c>
      <c r="U100" s="27">
        <v>30</v>
      </c>
      <c r="V100" s="27">
        <v>130</v>
      </c>
    </row>
    <row r="101" spans="1:28" ht="15.75" customHeight="1">
      <c r="A101" s="32"/>
      <c r="B101" s="38" t="s">
        <v>117</v>
      </c>
      <c r="C101" s="93"/>
      <c r="D101" s="93"/>
      <c r="E101" s="93"/>
      <c r="F101" s="94"/>
      <c r="G101" s="34">
        <v>760</v>
      </c>
      <c r="H101" s="41"/>
      <c r="I101" s="40">
        <v>600</v>
      </c>
      <c r="J101" s="36"/>
      <c r="K101" s="25"/>
      <c r="M101" s="9">
        <f t="shared" si="21"/>
        <v>0</v>
      </c>
      <c r="N101" s="26">
        <f t="shared" si="22"/>
        <v>80</v>
      </c>
      <c r="O101" s="9">
        <f t="shared" si="23"/>
        <v>36.480000000000004</v>
      </c>
      <c r="P101" s="27">
        <v>35</v>
      </c>
      <c r="Q101" s="26"/>
      <c r="R101" s="27">
        <v>100</v>
      </c>
      <c r="S101" s="27">
        <v>80</v>
      </c>
      <c r="T101" s="27">
        <v>20</v>
      </c>
      <c r="U101" s="27">
        <v>30</v>
      </c>
      <c r="V101" s="27">
        <v>130</v>
      </c>
    </row>
    <row r="102" spans="1:28" ht="15.75" customHeight="1">
      <c r="A102" s="32"/>
      <c r="B102" s="38" t="s">
        <v>118</v>
      </c>
      <c r="C102" s="93"/>
      <c r="D102" s="93"/>
      <c r="E102" s="93"/>
      <c r="F102" s="94"/>
      <c r="G102" s="34">
        <v>760</v>
      </c>
      <c r="H102" s="41"/>
      <c r="I102" s="40">
        <v>650</v>
      </c>
      <c r="J102" s="36"/>
      <c r="K102" s="25"/>
      <c r="M102" s="9">
        <f t="shared" si="21"/>
        <v>0</v>
      </c>
      <c r="N102" s="26">
        <f t="shared" si="22"/>
        <v>80</v>
      </c>
      <c r="O102" s="9">
        <f t="shared" si="23"/>
        <v>39.519999999999996</v>
      </c>
      <c r="P102" s="27">
        <v>36</v>
      </c>
      <c r="Q102" s="26"/>
      <c r="R102" s="27">
        <v>100</v>
      </c>
      <c r="S102" s="27">
        <v>80</v>
      </c>
      <c r="T102" s="27">
        <v>20</v>
      </c>
      <c r="U102" s="27">
        <v>30</v>
      </c>
      <c r="V102" s="27">
        <v>130</v>
      </c>
    </row>
    <row r="103" spans="1:28" ht="15.75" customHeight="1">
      <c r="A103" s="32"/>
      <c r="B103" s="38" t="s">
        <v>119</v>
      </c>
      <c r="C103" s="93"/>
      <c r="D103" s="93"/>
      <c r="E103" s="93"/>
      <c r="F103" s="94"/>
      <c r="G103" s="34">
        <v>760</v>
      </c>
      <c r="H103" s="41"/>
      <c r="I103" s="40">
        <v>700</v>
      </c>
      <c r="J103" s="36"/>
      <c r="K103" s="25"/>
      <c r="M103" s="9">
        <f t="shared" si="21"/>
        <v>0</v>
      </c>
      <c r="N103" s="26">
        <f t="shared" si="22"/>
        <v>80</v>
      </c>
      <c r="O103" s="9">
        <f t="shared" si="23"/>
        <v>42.56</v>
      </c>
      <c r="P103" s="27">
        <v>37</v>
      </c>
      <c r="Q103" s="26"/>
      <c r="R103" s="27">
        <v>100</v>
      </c>
      <c r="S103" s="27">
        <v>80</v>
      </c>
      <c r="T103" s="27">
        <v>20</v>
      </c>
      <c r="U103" s="27">
        <v>30</v>
      </c>
      <c r="V103" s="27">
        <v>130</v>
      </c>
    </row>
    <row r="104" spans="1:28" ht="15.75" customHeight="1">
      <c r="A104" s="32"/>
      <c r="B104" s="38" t="s">
        <v>120</v>
      </c>
      <c r="C104" s="93"/>
      <c r="D104" s="93"/>
      <c r="E104" s="93"/>
      <c r="F104" s="94"/>
      <c r="G104" s="34">
        <v>760</v>
      </c>
      <c r="H104" s="41"/>
      <c r="I104" s="40">
        <v>750</v>
      </c>
      <c r="J104" s="36"/>
      <c r="K104" s="25"/>
      <c r="M104" s="9">
        <f t="shared" si="21"/>
        <v>0</v>
      </c>
      <c r="N104" s="26">
        <f t="shared" si="22"/>
        <v>80</v>
      </c>
      <c r="O104" s="9">
        <f t="shared" si="23"/>
        <v>45.599999999999994</v>
      </c>
      <c r="P104" s="27">
        <v>38</v>
      </c>
      <c r="Q104" s="26"/>
      <c r="R104" s="27">
        <v>100</v>
      </c>
      <c r="S104" s="27">
        <v>80</v>
      </c>
      <c r="T104" s="27">
        <v>20</v>
      </c>
      <c r="U104" s="27">
        <v>30</v>
      </c>
      <c r="V104" s="27">
        <v>130</v>
      </c>
    </row>
    <row r="105" spans="1:28" ht="15.75" customHeight="1">
      <c r="A105" s="32"/>
      <c r="B105" s="38" t="s">
        <v>121</v>
      </c>
      <c r="C105" s="93"/>
      <c r="D105" s="93"/>
      <c r="E105" s="93"/>
      <c r="F105" s="94"/>
      <c r="G105" s="34">
        <v>760</v>
      </c>
      <c r="H105" s="41"/>
      <c r="I105" s="40">
        <v>800</v>
      </c>
      <c r="J105" s="36"/>
      <c r="K105" s="25"/>
      <c r="M105" s="9">
        <f t="shared" si="21"/>
        <v>0</v>
      </c>
      <c r="N105" s="26">
        <f t="shared" si="22"/>
        <v>80</v>
      </c>
      <c r="O105" s="9">
        <f t="shared" si="23"/>
        <v>48.64</v>
      </c>
      <c r="P105" s="27">
        <v>40</v>
      </c>
      <c r="Q105" s="26"/>
      <c r="R105" s="27">
        <v>100</v>
      </c>
      <c r="S105" s="27">
        <v>80</v>
      </c>
      <c r="T105" s="27">
        <v>20</v>
      </c>
      <c r="U105" s="27">
        <v>30</v>
      </c>
      <c r="V105" s="27">
        <v>130</v>
      </c>
    </row>
    <row r="106" spans="1:28" ht="15.75" customHeight="1">
      <c r="A106" s="32"/>
      <c r="B106" s="38" t="s">
        <v>122</v>
      </c>
      <c r="C106" s="93"/>
      <c r="D106" s="93"/>
      <c r="E106" s="93"/>
      <c r="F106" s="94"/>
      <c r="G106" s="34">
        <v>760</v>
      </c>
      <c r="H106" s="41"/>
      <c r="I106" s="40">
        <v>850</v>
      </c>
      <c r="J106" s="36"/>
      <c r="K106" s="25"/>
      <c r="M106" s="9">
        <f t="shared" si="21"/>
        <v>0</v>
      </c>
      <c r="N106" s="26">
        <f t="shared" si="22"/>
        <v>80</v>
      </c>
      <c r="O106" s="9">
        <f t="shared" si="23"/>
        <v>51.68</v>
      </c>
      <c r="P106" s="27">
        <v>41</v>
      </c>
      <c r="Q106" s="26"/>
      <c r="R106" s="27">
        <v>100</v>
      </c>
      <c r="S106" s="27">
        <v>80</v>
      </c>
      <c r="T106" s="27">
        <v>20</v>
      </c>
      <c r="U106" s="27">
        <v>30</v>
      </c>
      <c r="V106" s="27">
        <v>130</v>
      </c>
    </row>
    <row r="107" spans="1:28" ht="15.75" customHeight="1">
      <c r="A107" s="32"/>
      <c r="B107" s="38" t="s">
        <v>123</v>
      </c>
      <c r="C107" s="93"/>
      <c r="D107" s="93"/>
      <c r="E107" s="93"/>
      <c r="F107" s="94"/>
      <c r="G107" s="34">
        <v>760</v>
      </c>
      <c r="H107" s="41"/>
      <c r="I107" s="40">
        <v>900</v>
      </c>
      <c r="J107" s="36"/>
      <c r="K107" s="25"/>
      <c r="M107" s="9">
        <f t="shared" si="21"/>
        <v>0</v>
      </c>
      <c r="N107" s="26">
        <f t="shared" si="22"/>
        <v>80</v>
      </c>
      <c r="O107" s="9">
        <f t="shared" si="23"/>
        <v>54.720000000000006</v>
      </c>
      <c r="P107" s="27">
        <v>42</v>
      </c>
      <c r="Q107" s="26"/>
      <c r="R107" s="27">
        <v>100</v>
      </c>
      <c r="S107" s="27">
        <v>80</v>
      </c>
      <c r="T107" s="27">
        <v>20</v>
      </c>
      <c r="U107" s="27">
        <v>30</v>
      </c>
      <c r="V107" s="27">
        <v>130</v>
      </c>
    </row>
    <row r="108" spans="1:28" ht="15.75" customHeight="1">
      <c r="A108" s="32"/>
      <c r="B108" s="38" t="s">
        <v>124</v>
      </c>
      <c r="C108" s="93"/>
      <c r="D108" s="93"/>
      <c r="E108" s="93"/>
      <c r="F108" s="94"/>
      <c r="G108" s="34">
        <v>760</v>
      </c>
      <c r="H108" s="41"/>
      <c r="I108" s="40">
        <v>950</v>
      </c>
      <c r="J108" s="36"/>
      <c r="K108" s="25"/>
      <c r="M108" s="9">
        <f t="shared" si="21"/>
        <v>0</v>
      </c>
      <c r="N108" s="26">
        <f t="shared" si="22"/>
        <v>80</v>
      </c>
      <c r="O108" s="9">
        <f t="shared" si="23"/>
        <v>57.76</v>
      </c>
      <c r="P108" s="27">
        <v>43</v>
      </c>
      <c r="Q108" s="26"/>
      <c r="R108" s="27">
        <v>100</v>
      </c>
      <c r="S108" s="27">
        <v>80</v>
      </c>
      <c r="T108" s="27">
        <v>20</v>
      </c>
      <c r="U108" s="27">
        <v>30</v>
      </c>
      <c r="V108" s="27">
        <v>130</v>
      </c>
    </row>
    <row r="109" spans="1:28" ht="15.75" customHeight="1">
      <c r="A109" s="32"/>
      <c r="B109" s="42" t="s">
        <v>125</v>
      </c>
      <c r="C109" s="93"/>
      <c r="D109" s="93"/>
      <c r="E109" s="93"/>
      <c r="F109" s="94"/>
      <c r="G109" s="34">
        <v>760</v>
      </c>
      <c r="H109" s="43"/>
      <c r="I109" s="40">
        <v>1000</v>
      </c>
      <c r="J109" s="36"/>
      <c r="K109" s="25"/>
      <c r="M109" s="9">
        <f t="shared" si="21"/>
        <v>0</v>
      </c>
      <c r="N109" s="26">
        <f t="shared" si="22"/>
        <v>80</v>
      </c>
      <c r="O109" s="9">
        <f t="shared" si="23"/>
        <v>60.8</v>
      </c>
      <c r="P109" s="27">
        <v>45</v>
      </c>
      <c r="Q109" s="26"/>
      <c r="R109" s="27">
        <v>100</v>
      </c>
      <c r="S109" s="27">
        <v>80</v>
      </c>
      <c r="T109" s="27">
        <v>20</v>
      </c>
      <c r="U109" s="27">
        <v>30</v>
      </c>
      <c r="V109" s="27">
        <v>130</v>
      </c>
    </row>
    <row r="110" spans="1:28" ht="15.75" customHeight="1">
      <c r="A110" s="32"/>
      <c r="B110" s="47"/>
      <c r="C110" s="72"/>
      <c r="D110" s="72"/>
      <c r="E110" s="72"/>
      <c r="F110" s="73"/>
      <c r="G110" s="48"/>
      <c r="H110" s="43"/>
      <c r="I110" s="40"/>
      <c r="J110" s="36"/>
      <c r="K110" s="25"/>
      <c r="M110" s="9">
        <f>(IF(SUM(K99:K109)&gt;0,O110,0))*$N$3</f>
        <v>0</v>
      </c>
      <c r="N110" s="26">
        <f>IF($I$2=$X$6,X110,IF($I$2=$Y$6,Y110,IF($I$2=$Z$6,Z110,IF($I$2=$AA$6,AA110,IF($I$2=$AB$6,AB110,0)))))</f>
        <v>60</v>
      </c>
      <c r="O110" s="26">
        <f>(SUM(K99:K109))*N110</f>
        <v>0</v>
      </c>
      <c r="P110" s="27"/>
      <c r="Q110" s="26"/>
      <c r="R110" s="27"/>
      <c r="S110" s="27"/>
      <c r="T110" s="27"/>
      <c r="U110" s="27"/>
      <c r="V110" s="27"/>
      <c r="X110" s="9">
        <v>60</v>
      </c>
      <c r="Y110" s="9">
        <v>40</v>
      </c>
      <c r="Z110" s="9">
        <v>40</v>
      </c>
      <c r="AA110" s="9">
        <v>60</v>
      </c>
      <c r="AB110" s="9">
        <v>130</v>
      </c>
    </row>
    <row r="111" spans="1:28" ht="15.75" customHeight="1">
      <c r="A111" s="32"/>
      <c r="B111" s="33" t="s">
        <v>126</v>
      </c>
      <c r="C111" s="93"/>
      <c r="D111" s="93"/>
      <c r="E111" s="93"/>
      <c r="F111" s="94" t="s">
        <v>127</v>
      </c>
      <c r="G111" s="34">
        <v>760</v>
      </c>
      <c r="H111" s="34">
        <v>550</v>
      </c>
      <c r="I111" s="35">
        <v>300</v>
      </c>
      <c r="J111" s="36"/>
      <c r="K111" s="37"/>
      <c r="M111" s="9">
        <f t="shared" ref="M111:M125" si="24">(K111*IF(K111&gt;0,P111+O111,0))*$N$3</f>
        <v>0</v>
      </c>
      <c r="N111" s="26">
        <f t="shared" ref="N111:N125" si="25">IF($I$3=$R$6,R111,IF($I$3=$S$6,S111,IF($I$3=$T$6,T111,IF($I$3=$U$6,U111,IF($I$3=$V$6,V111,0)))))</f>
        <v>80</v>
      </c>
      <c r="O111" s="9">
        <f t="shared" ref="O111:O125" si="26">(G111*I111)/1000000*N111</f>
        <v>18.240000000000002</v>
      </c>
      <c r="P111" s="27">
        <v>40</v>
      </c>
      <c r="Q111" s="26"/>
      <c r="R111" s="27">
        <v>100</v>
      </c>
      <c r="S111" s="27">
        <v>80</v>
      </c>
      <c r="T111" s="27">
        <v>20</v>
      </c>
      <c r="U111" s="27">
        <v>30</v>
      </c>
      <c r="V111" s="27">
        <v>130</v>
      </c>
    </row>
    <row r="112" spans="1:28" ht="15.75" customHeight="1">
      <c r="A112" s="32"/>
      <c r="B112" s="38" t="s">
        <v>128</v>
      </c>
      <c r="C112" s="93"/>
      <c r="D112" s="93"/>
      <c r="E112" s="93"/>
      <c r="F112" s="94"/>
      <c r="G112" s="34">
        <v>760</v>
      </c>
      <c r="H112" s="39"/>
      <c r="I112" s="40">
        <v>350</v>
      </c>
      <c r="J112" s="36"/>
      <c r="K112" s="25"/>
      <c r="M112" s="9">
        <f t="shared" si="24"/>
        <v>0</v>
      </c>
      <c r="N112" s="26">
        <f t="shared" si="25"/>
        <v>80</v>
      </c>
      <c r="O112" s="9">
        <f t="shared" si="26"/>
        <v>21.28</v>
      </c>
      <c r="P112" s="27">
        <v>41</v>
      </c>
      <c r="Q112" s="26"/>
      <c r="R112" s="27">
        <v>100</v>
      </c>
      <c r="S112" s="27">
        <v>80</v>
      </c>
      <c r="T112" s="27">
        <v>20</v>
      </c>
      <c r="U112" s="27">
        <v>30</v>
      </c>
      <c r="V112" s="27">
        <v>130</v>
      </c>
    </row>
    <row r="113" spans="1:28" ht="15.75" customHeight="1">
      <c r="A113" s="32"/>
      <c r="B113" s="38" t="s">
        <v>129</v>
      </c>
      <c r="C113" s="93"/>
      <c r="D113" s="93"/>
      <c r="E113" s="93"/>
      <c r="F113" s="94"/>
      <c r="G113" s="34">
        <v>760</v>
      </c>
      <c r="H113" s="41"/>
      <c r="I113" s="40">
        <v>400</v>
      </c>
      <c r="J113" s="36"/>
      <c r="K113" s="25"/>
      <c r="M113" s="9">
        <f t="shared" si="24"/>
        <v>0</v>
      </c>
      <c r="N113" s="26">
        <f t="shared" si="25"/>
        <v>80</v>
      </c>
      <c r="O113" s="9">
        <f t="shared" si="26"/>
        <v>24.32</v>
      </c>
      <c r="P113" s="27">
        <v>42</v>
      </c>
      <c r="Q113" s="26"/>
      <c r="R113" s="27">
        <v>100</v>
      </c>
      <c r="S113" s="27">
        <v>80</v>
      </c>
      <c r="T113" s="27">
        <v>20</v>
      </c>
      <c r="U113" s="27">
        <v>30</v>
      </c>
      <c r="V113" s="27">
        <v>130</v>
      </c>
    </row>
    <row r="114" spans="1:28" ht="15.75" customHeight="1">
      <c r="A114" s="32"/>
      <c r="B114" s="38" t="s">
        <v>130</v>
      </c>
      <c r="C114" s="93"/>
      <c r="D114" s="93"/>
      <c r="E114" s="93"/>
      <c r="F114" s="94"/>
      <c r="G114" s="34">
        <v>760</v>
      </c>
      <c r="H114" s="41"/>
      <c r="I114" s="40">
        <v>450</v>
      </c>
      <c r="J114" s="36"/>
      <c r="K114" s="25"/>
      <c r="M114" s="9">
        <f t="shared" si="24"/>
        <v>0</v>
      </c>
      <c r="N114" s="26">
        <f t="shared" si="25"/>
        <v>80</v>
      </c>
      <c r="O114" s="9">
        <f t="shared" si="26"/>
        <v>27.360000000000003</v>
      </c>
      <c r="P114" s="27">
        <v>43</v>
      </c>
      <c r="Q114" s="26"/>
      <c r="R114" s="27">
        <v>100</v>
      </c>
      <c r="S114" s="27">
        <v>80</v>
      </c>
      <c r="T114" s="27">
        <v>20</v>
      </c>
      <c r="U114" s="27">
        <v>30</v>
      </c>
      <c r="V114" s="27">
        <v>130</v>
      </c>
    </row>
    <row r="115" spans="1:28" ht="15.75" customHeight="1">
      <c r="A115" s="32"/>
      <c r="B115" s="38" t="s">
        <v>131</v>
      </c>
      <c r="C115" s="93"/>
      <c r="D115" s="93"/>
      <c r="E115" s="93"/>
      <c r="F115" s="94"/>
      <c r="G115" s="34">
        <v>760</v>
      </c>
      <c r="H115" s="41"/>
      <c r="I115" s="40">
        <v>500</v>
      </c>
      <c r="J115" s="36"/>
      <c r="K115" s="25"/>
      <c r="M115" s="9">
        <f t="shared" si="24"/>
        <v>0</v>
      </c>
      <c r="N115" s="26">
        <f t="shared" si="25"/>
        <v>80</v>
      </c>
      <c r="O115" s="9">
        <f t="shared" si="26"/>
        <v>30.4</v>
      </c>
      <c r="P115" s="27">
        <v>44</v>
      </c>
      <c r="Q115" s="26"/>
      <c r="R115" s="27">
        <v>100</v>
      </c>
      <c r="S115" s="27">
        <v>80</v>
      </c>
      <c r="T115" s="27">
        <v>20</v>
      </c>
      <c r="U115" s="27">
        <v>30</v>
      </c>
      <c r="V115" s="27">
        <v>130</v>
      </c>
    </row>
    <row r="116" spans="1:28" ht="15.75" customHeight="1">
      <c r="A116" s="32"/>
      <c r="B116" s="38" t="s">
        <v>132</v>
      </c>
      <c r="C116" s="93"/>
      <c r="D116" s="93"/>
      <c r="E116" s="93"/>
      <c r="F116" s="94"/>
      <c r="G116" s="34">
        <v>760</v>
      </c>
      <c r="H116" s="41"/>
      <c r="I116" s="40">
        <v>550</v>
      </c>
      <c r="J116" s="36"/>
      <c r="K116" s="25"/>
      <c r="M116" s="9">
        <f t="shared" si="24"/>
        <v>0</v>
      </c>
      <c r="N116" s="26">
        <f t="shared" si="25"/>
        <v>80</v>
      </c>
      <c r="O116" s="9">
        <f t="shared" si="26"/>
        <v>33.44</v>
      </c>
      <c r="P116" s="27">
        <v>45</v>
      </c>
      <c r="Q116" s="26"/>
      <c r="R116" s="27">
        <v>100</v>
      </c>
      <c r="S116" s="27">
        <v>80</v>
      </c>
      <c r="T116" s="27">
        <v>20</v>
      </c>
      <c r="U116" s="27">
        <v>30</v>
      </c>
      <c r="V116" s="27">
        <v>130</v>
      </c>
    </row>
    <row r="117" spans="1:28" ht="15.75" customHeight="1">
      <c r="A117" s="32"/>
      <c r="B117" s="38" t="s">
        <v>133</v>
      </c>
      <c r="C117" s="93"/>
      <c r="D117" s="93"/>
      <c r="E117" s="93"/>
      <c r="F117" s="94"/>
      <c r="G117" s="34">
        <v>760</v>
      </c>
      <c r="H117" s="41"/>
      <c r="I117" s="40">
        <v>600</v>
      </c>
      <c r="J117" s="36"/>
      <c r="K117" s="25"/>
      <c r="M117" s="9">
        <f t="shared" si="24"/>
        <v>0</v>
      </c>
      <c r="N117" s="26">
        <f t="shared" si="25"/>
        <v>80</v>
      </c>
      <c r="O117" s="9">
        <f t="shared" si="26"/>
        <v>36.480000000000004</v>
      </c>
      <c r="P117" s="27">
        <v>46</v>
      </c>
      <c r="Q117" s="26"/>
      <c r="R117" s="27">
        <v>100</v>
      </c>
      <c r="S117" s="27">
        <v>80</v>
      </c>
      <c r="T117" s="27">
        <v>20</v>
      </c>
      <c r="U117" s="27">
        <v>30</v>
      </c>
      <c r="V117" s="27">
        <v>130</v>
      </c>
    </row>
    <row r="118" spans="1:28" ht="15.75" customHeight="1">
      <c r="A118" s="32"/>
      <c r="B118" s="38" t="s">
        <v>134</v>
      </c>
      <c r="C118" s="93"/>
      <c r="D118" s="93"/>
      <c r="E118" s="93"/>
      <c r="F118" s="94"/>
      <c r="G118" s="34">
        <v>760</v>
      </c>
      <c r="H118" s="41"/>
      <c r="I118" s="40">
        <v>650</v>
      </c>
      <c r="J118" s="36"/>
      <c r="K118" s="25"/>
      <c r="M118" s="9">
        <f t="shared" si="24"/>
        <v>0</v>
      </c>
      <c r="N118" s="26">
        <f t="shared" si="25"/>
        <v>80</v>
      </c>
      <c r="O118" s="9">
        <f t="shared" si="26"/>
        <v>39.519999999999996</v>
      </c>
      <c r="P118" s="27">
        <v>47</v>
      </c>
      <c r="Q118" s="26"/>
      <c r="R118" s="27">
        <v>100</v>
      </c>
      <c r="S118" s="27">
        <v>80</v>
      </c>
      <c r="T118" s="27">
        <v>20</v>
      </c>
      <c r="U118" s="27">
        <v>30</v>
      </c>
      <c r="V118" s="27">
        <v>130</v>
      </c>
    </row>
    <row r="119" spans="1:28" ht="15.75" customHeight="1">
      <c r="A119" s="32"/>
      <c r="B119" s="38" t="s">
        <v>135</v>
      </c>
      <c r="C119" s="93"/>
      <c r="D119" s="93"/>
      <c r="E119" s="93"/>
      <c r="F119" s="94"/>
      <c r="G119" s="34">
        <v>760</v>
      </c>
      <c r="H119" s="41"/>
      <c r="I119" s="40">
        <v>700</v>
      </c>
      <c r="J119" s="36"/>
      <c r="K119" s="25"/>
      <c r="M119" s="9">
        <f t="shared" si="24"/>
        <v>0</v>
      </c>
      <c r="N119" s="26">
        <f t="shared" si="25"/>
        <v>80</v>
      </c>
      <c r="O119" s="9">
        <f t="shared" si="26"/>
        <v>42.56</v>
      </c>
      <c r="P119" s="27">
        <v>48</v>
      </c>
      <c r="Q119" s="26"/>
      <c r="R119" s="27">
        <v>100</v>
      </c>
      <c r="S119" s="27">
        <v>80</v>
      </c>
      <c r="T119" s="27">
        <v>20</v>
      </c>
      <c r="U119" s="27">
        <v>30</v>
      </c>
      <c r="V119" s="27">
        <v>130</v>
      </c>
    </row>
    <row r="120" spans="1:28" ht="15.75" customHeight="1">
      <c r="A120" s="32"/>
      <c r="B120" s="38" t="s">
        <v>136</v>
      </c>
      <c r="C120" s="93"/>
      <c r="D120" s="93"/>
      <c r="E120" s="93"/>
      <c r="F120" s="94"/>
      <c r="G120" s="34">
        <v>760</v>
      </c>
      <c r="H120" s="41"/>
      <c r="I120" s="40">
        <v>750</v>
      </c>
      <c r="J120" s="36"/>
      <c r="K120" s="25"/>
      <c r="M120" s="9">
        <f t="shared" si="24"/>
        <v>0</v>
      </c>
      <c r="N120" s="26">
        <f t="shared" si="25"/>
        <v>80</v>
      </c>
      <c r="O120" s="9">
        <f t="shared" si="26"/>
        <v>45.599999999999994</v>
      </c>
      <c r="P120" s="27">
        <v>49</v>
      </c>
      <c r="Q120" s="26"/>
      <c r="R120" s="27">
        <v>100</v>
      </c>
      <c r="S120" s="27">
        <v>80</v>
      </c>
      <c r="T120" s="27">
        <v>20</v>
      </c>
      <c r="U120" s="27">
        <v>30</v>
      </c>
      <c r="V120" s="27">
        <v>130</v>
      </c>
    </row>
    <row r="121" spans="1:28" ht="15.75" customHeight="1">
      <c r="A121" s="32"/>
      <c r="B121" s="38" t="s">
        <v>137</v>
      </c>
      <c r="C121" s="93"/>
      <c r="D121" s="93"/>
      <c r="E121" s="93"/>
      <c r="F121" s="94"/>
      <c r="G121" s="34">
        <v>760</v>
      </c>
      <c r="H121" s="41"/>
      <c r="I121" s="40">
        <v>800</v>
      </c>
      <c r="J121" s="36"/>
      <c r="K121" s="25"/>
      <c r="M121" s="9">
        <f t="shared" si="24"/>
        <v>0</v>
      </c>
      <c r="N121" s="26">
        <f t="shared" si="25"/>
        <v>80</v>
      </c>
      <c r="O121" s="9">
        <f t="shared" si="26"/>
        <v>48.64</v>
      </c>
      <c r="P121" s="27">
        <v>50</v>
      </c>
      <c r="Q121" s="26"/>
      <c r="R121" s="27">
        <v>100</v>
      </c>
      <c r="S121" s="27">
        <v>80</v>
      </c>
      <c r="T121" s="27">
        <v>20</v>
      </c>
      <c r="U121" s="27">
        <v>30</v>
      </c>
      <c r="V121" s="27">
        <v>130</v>
      </c>
    </row>
    <row r="122" spans="1:28" ht="15.75" customHeight="1">
      <c r="A122" s="32"/>
      <c r="B122" s="38" t="s">
        <v>138</v>
      </c>
      <c r="C122" s="93"/>
      <c r="D122" s="93"/>
      <c r="E122" s="93"/>
      <c r="F122" s="94"/>
      <c r="G122" s="34">
        <v>760</v>
      </c>
      <c r="H122" s="41"/>
      <c r="I122" s="40">
        <v>850</v>
      </c>
      <c r="J122" s="36"/>
      <c r="K122" s="25"/>
      <c r="M122" s="9">
        <f t="shared" si="24"/>
        <v>0</v>
      </c>
      <c r="N122" s="26">
        <f t="shared" si="25"/>
        <v>80</v>
      </c>
      <c r="O122" s="9">
        <f t="shared" si="26"/>
        <v>51.68</v>
      </c>
      <c r="P122" s="27">
        <v>51</v>
      </c>
      <c r="Q122" s="26"/>
      <c r="R122" s="27">
        <v>100</v>
      </c>
      <c r="S122" s="27">
        <v>80</v>
      </c>
      <c r="T122" s="27">
        <v>20</v>
      </c>
      <c r="U122" s="27">
        <v>30</v>
      </c>
      <c r="V122" s="27">
        <v>130</v>
      </c>
    </row>
    <row r="123" spans="1:28" ht="15.75" customHeight="1">
      <c r="A123" s="32"/>
      <c r="B123" s="38" t="s">
        <v>139</v>
      </c>
      <c r="C123" s="93"/>
      <c r="D123" s="93"/>
      <c r="E123" s="93"/>
      <c r="F123" s="94"/>
      <c r="G123" s="34">
        <v>760</v>
      </c>
      <c r="H123" s="41"/>
      <c r="I123" s="40">
        <v>900</v>
      </c>
      <c r="J123" s="36"/>
      <c r="K123" s="25"/>
      <c r="M123" s="9">
        <f t="shared" si="24"/>
        <v>0</v>
      </c>
      <c r="N123" s="26">
        <f t="shared" si="25"/>
        <v>80</v>
      </c>
      <c r="O123" s="9">
        <f t="shared" si="26"/>
        <v>54.720000000000006</v>
      </c>
      <c r="P123" s="27">
        <v>52</v>
      </c>
      <c r="Q123" s="26"/>
      <c r="R123" s="27">
        <v>100</v>
      </c>
      <c r="S123" s="27">
        <v>80</v>
      </c>
      <c r="T123" s="27">
        <v>20</v>
      </c>
      <c r="U123" s="27">
        <v>30</v>
      </c>
      <c r="V123" s="27">
        <v>130</v>
      </c>
    </row>
    <row r="124" spans="1:28" ht="15.75" customHeight="1">
      <c r="A124" s="32"/>
      <c r="B124" s="38" t="s">
        <v>140</v>
      </c>
      <c r="C124" s="93"/>
      <c r="D124" s="93"/>
      <c r="E124" s="93"/>
      <c r="F124" s="94"/>
      <c r="G124" s="34">
        <v>760</v>
      </c>
      <c r="H124" s="41"/>
      <c r="I124" s="40">
        <v>950</v>
      </c>
      <c r="J124" s="36"/>
      <c r="K124" s="25"/>
      <c r="M124" s="9">
        <f t="shared" si="24"/>
        <v>0</v>
      </c>
      <c r="N124" s="26">
        <f t="shared" si="25"/>
        <v>80</v>
      </c>
      <c r="O124" s="9">
        <f t="shared" si="26"/>
        <v>57.76</v>
      </c>
      <c r="P124" s="27">
        <v>53</v>
      </c>
      <c r="Q124" s="26"/>
      <c r="R124" s="27">
        <v>100</v>
      </c>
      <c r="S124" s="27">
        <v>80</v>
      </c>
      <c r="T124" s="27">
        <v>20</v>
      </c>
      <c r="U124" s="27">
        <v>30</v>
      </c>
      <c r="V124" s="27">
        <v>130</v>
      </c>
    </row>
    <row r="125" spans="1:28" ht="15.75" customHeight="1">
      <c r="A125" s="32"/>
      <c r="B125" s="42" t="s">
        <v>141</v>
      </c>
      <c r="C125" s="93"/>
      <c r="D125" s="93"/>
      <c r="E125" s="93"/>
      <c r="F125" s="94"/>
      <c r="G125" s="34">
        <v>760</v>
      </c>
      <c r="H125" s="43"/>
      <c r="I125" s="40">
        <v>1000</v>
      </c>
      <c r="J125" s="36"/>
      <c r="K125" s="25"/>
      <c r="M125" s="9">
        <f t="shared" si="24"/>
        <v>0</v>
      </c>
      <c r="N125" s="26">
        <f t="shared" si="25"/>
        <v>80</v>
      </c>
      <c r="O125" s="9">
        <f t="shared" si="26"/>
        <v>60.8</v>
      </c>
      <c r="P125" s="27">
        <v>54</v>
      </c>
      <c r="Q125" s="26"/>
      <c r="R125" s="27">
        <v>100</v>
      </c>
      <c r="S125" s="27">
        <v>80</v>
      </c>
      <c r="T125" s="27">
        <v>20</v>
      </c>
      <c r="U125" s="27">
        <v>30</v>
      </c>
      <c r="V125" s="27">
        <v>130</v>
      </c>
    </row>
    <row r="126" spans="1:28" ht="15.75" customHeight="1">
      <c r="A126" s="32"/>
      <c r="B126" s="47"/>
      <c r="C126" s="72"/>
      <c r="D126" s="72"/>
      <c r="E126" s="72"/>
      <c r="F126" s="73"/>
      <c r="G126" s="48"/>
      <c r="H126" s="43"/>
      <c r="I126" s="40"/>
      <c r="J126" s="36"/>
      <c r="K126" s="25"/>
      <c r="M126" s="9">
        <f>(IF(SUM(K111:K125)&gt;0,O126,0))*$N$3</f>
        <v>0</v>
      </c>
      <c r="N126" s="26">
        <f>IF($I$2=$X$6,X126,IF($I$2=$Y$6,Y126,IF($I$2=$Z$6,Z126,IF($I$2=$AA$6,AA126,IF($I$2=$AB$6,AB126,0)))))</f>
        <v>190</v>
      </c>
      <c r="O126" s="26">
        <f>(SUM(K111:K125))*N126</f>
        <v>0</v>
      </c>
      <c r="P126" s="27"/>
      <c r="Q126" s="26"/>
      <c r="R126" s="27"/>
      <c r="S126" s="27"/>
      <c r="T126" s="27"/>
      <c r="U126" s="27"/>
      <c r="V126" s="27"/>
      <c r="X126" s="9">
        <v>190</v>
      </c>
      <c r="Y126" s="9">
        <v>120</v>
      </c>
      <c r="Z126" s="9">
        <v>120</v>
      </c>
      <c r="AA126" s="9">
        <v>190</v>
      </c>
      <c r="AB126" s="9">
        <v>400</v>
      </c>
    </row>
    <row r="127" spans="1:28" ht="15.75" customHeight="1">
      <c r="A127" s="32"/>
      <c r="B127" s="44" t="s">
        <v>142</v>
      </c>
      <c r="C127" s="93"/>
      <c r="D127" s="93"/>
      <c r="E127" s="93"/>
      <c r="F127" s="94" t="s">
        <v>143</v>
      </c>
      <c r="G127" s="34">
        <v>760</v>
      </c>
      <c r="H127" s="34">
        <v>550</v>
      </c>
      <c r="I127" s="35">
        <v>300</v>
      </c>
      <c r="J127" s="36"/>
      <c r="K127" s="37"/>
      <c r="M127" s="9">
        <f t="shared" ref="M127:M141" si="27">(K127*IF(K127&gt;0,P127+O127,0))*$N$3</f>
        <v>0</v>
      </c>
      <c r="N127" s="26">
        <f t="shared" ref="N127:N141" si="28">IF($I$3=$R$6,R127,IF($I$3=$S$6,S127,IF($I$3=$T$6,T127,IF($I$3=$U$6,U127,IF($I$3=$V$6,V127,0)))))</f>
        <v>80</v>
      </c>
      <c r="O127" s="9">
        <f t="shared" ref="O127:O141" si="29">(G127*I127)/1000000*N127</f>
        <v>18.240000000000002</v>
      </c>
      <c r="P127" s="27">
        <v>38</v>
      </c>
      <c r="Q127" s="26"/>
      <c r="R127" s="27">
        <v>100</v>
      </c>
      <c r="S127" s="27">
        <v>80</v>
      </c>
      <c r="T127" s="27">
        <v>20</v>
      </c>
      <c r="U127" s="27">
        <v>30</v>
      </c>
      <c r="V127" s="27">
        <v>130</v>
      </c>
    </row>
    <row r="128" spans="1:28" ht="15.75" customHeight="1">
      <c r="A128" s="32"/>
      <c r="B128" s="38" t="s">
        <v>144</v>
      </c>
      <c r="C128" s="93"/>
      <c r="D128" s="93"/>
      <c r="E128" s="93"/>
      <c r="F128" s="94"/>
      <c r="G128" s="34">
        <v>760</v>
      </c>
      <c r="H128" s="39"/>
      <c r="I128" s="40">
        <v>350</v>
      </c>
      <c r="J128" s="36"/>
      <c r="K128" s="25"/>
      <c r="M128" s="9">
        <f t="shared" si="27"/>
        <v>0</v>
      </c>
      <c r="N128" s="26">
        <f t="shared" si="28"/>
        <v>80</v>
      </c>
      <c r="O128" s="9">
        <f t="shared" si="29"/>
        <v>21.28</v>
      </c>
      <c r="P128" s="27">
        <v>39</v>
      </c>
      <c r="Q128" s="26"/>
      <c r="R128" s="27">
        <v>100</v>
      </c>
      <c r="S128" s="27">
        <v>80</v>
      </c>
      <c r="T128" s="27">
        <v>20</v>
      </c>
      <c r="U128" s="27">
        <v>30</v>
      </c>
      <c r="V128" s="27">
        <v>130</v>
      </c>
    </row>
    <row r="129" spans="1:28" ht="15.75" customHeight="1">
      <c r="A129" s="32"/>
      <c r="B129" s="38" t="s">
        <v>145</v>
      </c>
      <c r="C129" s="93"/>
      <c r="D129" s="93"/>
      <c r="E129" s="93"/>
      <c r="F129" s="94"/>
      <c r="G129" s="34">
        <v>760</v>
      </c>
      <c r="H129" s="41"/>
      <c r="I129" s="40">
        <v>400</v>
      </c>
      <c r="J129" s="36"/>
      <c r="K129" s="25"/>
      <c r="M129" s="9">
        <f t="shared" si="27"/>
        <v>0</v>
      </c>
      <c r="N129" s="26">
        <f t="shared" si="28"/>
        <v>80</v>
      </c>
      <c r="O129" s="9">
        <f t="shared" si="29"/>
        <v>24.32</v>
      </c>
      <c r="P129" s="27">
        <v>40</v>
      </c>
      <c r="Q129" s="26"/>
      <c r="R129" s="27">
        <v>100</v>
      </c>
      <c r="S129" s="27">
        <v>80</v>
      </c>
      <c r="T129" s="27">
        <v>20</v>
      </c>
      <c r="U129" s="27">
        <v>30</v>
      </c>
      <c r="V129" s="27">
        <v>130</v>
      </c>
    </row>
    <row r="130" spans="1:28" ht="15.75" customHeight="1">
      <c r="A130" s="32"/>
      <c r="B130" s="38" t="s">
        <v>146</v>
      </c>
      <c r="C130" s="93"/>
      <c r="D130" s="93"/>
      <c r="E130" s="93"/>
      <c r="F130" s="94"/>
      <c r="G130" s="34">
        <v>760</v>
      </c>
      <c r="H130" s="41"/>
      <c r="I130" s="40">
        <v>450</v>
      </c>
      <c r="J130" s="36"/>
      <c r="K130" s="25"/>
      <c r="M130" s="9">
        <f t="shared" si="27"/>
        <v>0</v>
      </c>
      <c r="N130" s="26">
        <f t="shared" si="28"/>
        <v>80</v>
      </c>
      <c r="O130" s="9">
        <f t="shared" si="29"/>
        <v>27.360000000000003</v>
      </c>
      <c r="P130" s="27">
        <v>41</v>
      </c>
      <c r="Q130" s="26"/>
      <c r="R130" s="27">
        <v>100</v>
      </c>
      <c r="S130" s="27">
        <v>80</v>
      </c>
      <c r="T130" s="27">
        <v>20</v>
      </c>
      <c r="U130" s="27">
        <v>30</v>
      </c>
      <c r="V130" s="27">
        <v>130</v>
      </c>
    </row>
    <row r="131" spans="1:28" ht="15.75" customHeight="1">
      <c r="A131" s="32"/>
      <c r="B131" s="38" t="s">
        <v>147</v>
      </c>
      <c r="C131" s="93"/>
      <c r="D131" s="93"/>
      <c r="E131" s="93"/>
      <c r="F131" s="94"/>
      <c r="G131" s="34">
        <v>760</v>
      </c>
      <c r="H131" s="41"/>
      <c r="I131" s="40">
        <v>500</v>
      </c>
      <c r="J131" s="36"/>
      <c r="K131" s="25"/>
      <c r="M131" s="9">
        <f t="shared" si="27"/>
        <v>0</v>
      </c>
      <c r="N131" s="26">
        <f t="shared" si="28"/>
        <v>80</v>
      </c>
      <c r="O131" s="9">
        <f t="shared" si="29"/>
        <v>30.4</v>
      </c>
      <c r="P131" s="27">
        <v>42</v>
      </c>
      <c r="Q131" s="26"/>
      <c r="R131" s="27">
        <v>100</v>
      </c>
      <c r="S131" s="27">
        <v>80</v>
      </c>
      <c r="T131" s="27">
        <v>20</v>
      </c>
      <c r="U131" s="27">
        <v>30</v>
      </c>
      <c r="V131" s="27">
        <v>130</v>
      </c>
    </row>
    <row r="132" spans="1:28" ht="15.75" customHeight="1">
      <c r="A132" s="32"/>
      <c r="B132" s="38" t="s">
        <v>148</v>
      </c>
      <c r="C132" s="93"/>
      <c r="D132" s="93"/>
      <c r="E132" s="93"/>
      <c r="F132" s="94"/>
      <c r="G132" s="34">
        <v>760</v>
      </c>
      <c r="H132" s="41"/>
      <c r="I132" s="40">
        <v>550</v>
      </c>
      <c r="J132" s="36"/>
      <c r="K132" s="25"/>
      <c r="M132" s="9">
        <f t="shared" si="27"/>
        <v>0</v>
      </c>
      <c r="N132" s="26">
        <f t="shared" si="28"/>
        <v>80</v>
      </c>
      <c r="O132" s="9">
        <f t="shared" si="29"/>
        <v>33.44</v>
      </c>
      <c r="P132" s="27">
        <v>43</v>
      </c>
      <c r="Q132" s="26"/>
      <c r="R132" s="27">
        <v>100</v>
      </c>
      <c r="S132" s="27">
        <v>80</v>
      </c>
      <c r="T132" s="27">
        <v>20</v>
      </c>
      <c r="U132" s="27">
        <v>30</v>
      </c>
      <c r="V132" s="27">
        <v>130</v>
      </c>
    </row>
    <row r="133" spans="1:28" ht="15.75" customHeight="1">
      <c r="A133" s="32"/>
      <c r="B133" s="38" t="s">
        <v>149</v>
      </c>
      <c r="C133" s="93"/>
      <c r="D133" s="93"/>
      <c r="E133" s="93"/>
      <c r="F133" s="94"/>
      <c r="G133" s="34">
        <v>760</v>
      </c>
      <c r="H133" s="41"/>
      <c r="I133" s="40">
        <v>600</v>
      </c>
      <c r="J133" s="36"/>
      <c r="K133" s="25"/>
      <c r="M133" s="9">
        <f t="shared" si="27"/>
        <v>0</v>
      </c>
      <c r="N133" s="26">
        <f t="shared" si="28"/>
        <v>80</v>
      </c>
      <c r="O133" s="9">
        <f t="shared" si="29"/>
        <v>36.480000000000004</v>
      </c>
      <c r="P133" s="27">
        <v>44</v>
      </c>
      <c r="Q133" s="26"/>
      <c r="R133" s="27">
        <v>100</v>
      </c>
      <c r="S133" s="27">
        <v>80</v>
      </c>
      <c r="T133" s="27">
        <v>20</v>
      </c>
      <c r="U133" s="27">
        <v>30</v>
      </c>
      <c r="V133" s="27">
        <v>130</v>
      </c>
    </row>
    <row r="134" spans="1:28" ht="15.75" customHeight="1">
      <c r="A134" s="32"/>
      <c r="B134" s="38" t="s">
        <v>150</v>
      </c>
      <c r="C134" s="93"/>
      <c r="D134" s="93"/>
      <c r="E134" s="93"/>
      <c r="F134" s="94"/>
      <c r="G134" s="34">
        <v>760</v>
      </c>
      <c r="H134" s="41"/>
      <c r="I134" s="40">
        <v>650</v>
      </c>
      <c r="J134" s="36"/>
      <c r="K134" s="25"/>
      <c r="M134" s="9">
        <f t="shared" si="27"/>
        <v>0</v>
      </c>
      <c r="N134" s="26">
        <f t="shared" si="28"/>
        <v>80</v>
      </c>
      <c r="O134" s="9">
        <f t="shared" si="29"/>
        <v>39.519999999999996</v>
      </c>
      <c r="P134" s="27">
        <v>45</v>
      </c>
      <c r="Q134" s="26"/>
      <c r="R134" s="27">
        <v>100</v>
      </c>
      <c r="S134" s="27">
        <v>80</v>
      </c>
      <c r="T134" s="27">
        <v>20</v>
      </c>
      <c r="U134" s="27">
        <v>30</v>
      </c>
      <c r="V134" s="27">
        <v>130</v>
      </c>
    </row>
    <row r="135" spans="1:28" ht="15.75" customHeight="1">
      <c r="A135" s="32"/>
      <c r="B135" s="38" t="s">
        <v>151</v>
      </c>
      <c r="C135" s="93"/>
      <c r="D135" s="93"/>
      <c r="E135" s="93"/>
      <c r="F135" s="94"/>
      <c r="G135" s="34">
        <v>760</v>
      </c>
      <c r="H135" s="41"/>
      <c r="I135" s="40">
        <v>700</v>
      </c>
      <c r="J135" s="36"/>
      <c r="K135" s="25"/>
      <c r="M135" s="9">
        <f t="shared" si="27"/>
        <v>0</v>
      </c>
      <c r="N135" s="26">
        <f t="shared" si="28"/>
        <v>80</v>
      </c>
      <c r="O135" s="9">
        <f t="shared" si="29"/>
        <v>42.56</v>
      </c>
      <c r="P135" s="27">
        <v>46</v>
      </c>
      <c r="Q135" s="26"/>
      <c r="R135" s="27">
        <v>100</v>
      </c>
      <c r="S135" s="27">
        <v>80</v>
      </c>
      <c r="T135" s="27">
        <v>20</v>
      </c>
      <c r="U135" s="27">
        <v>30</v>
      </c>
      <c r="V135" s="27">
        <v>130</v>
      </c>
    </row>
    <row r="136" spans="1:28" ht="15.75" customHeight="1">
      <c r="A136" s="32"/>
      <c r="B136" s="38" t="s">
        <v>152</v>
      </c>
      <c r="C136" s="93"/>
      <c r="D136" s="93"/>
      <c r="E136" s="93"/>
      <c r="F136" s="94"/>
      <c r="G136" s="34">
        <v>760</v>
      </c>
      <c r="H136" s="41"/>
      <c r="I136" s="40">
        <v>750</v>
      </c>
      <c r="J136" s="36"/>
      <c r="K136" s="25"/>
      <c r="M136" s="9">
        <f t="shared" si="27"/>
        <v>0</v>
      </c>
      <c r="N136" s="26">
        <f t="shared" si="28"/>
        <v>80</v>
      </c>
      <c r="O136" s="9">
        <f t="shared" si="29"/>
        <v>45.599999999999994</v>
      </c>
      <c r="P136" s="27">
        <v>47</v>
      </c>
      <c r="Q136" s="26"/>
      <c r="R136" s="27">
        <v>100</v>
      </c>
      <c r="S136" s="27">
        <v>80</v>
      </c>
      <c r="T136" s="27">
        <v>20</v>
      </c>
      <c r="U136" s="27">
        <v>30</v>
      </c>
      <c r="V136" s="27">
        <v>130</v>
      </c>
    </row>
    <row r="137" spans="1:28" ht="15.75" customHeight="1">
      <c r="A137" s="32"/>
      <c r="B137" s="38" t="s">
        <v>153</v>
      </c>
      <c r="C137" s="93"/>
      <c r="D137" s="93"/>
      <c r="E137" s="93"/>
      <c r="F137" s="94"/>
      <c r="G137" s="34">
        <v>760</v>
      </c>
      <c r="H137" s="41"/>
      <c r="I137" s="40">
        <v>800</v>
      </c>
      <c r="J137" s="36"/>
      <c r="K137" s="25"/>
      <c r="M137" s="9">
        <f t="shared" si="27"/>
        <v>0</v>
      </c>
      <c r="N137" s="26">
        <f t="shared" si="28"/>
        <v>80</v>
      </c>
      <c r="O137" s="9">
        <f t="shared" si="29"/>
        <v>48.64</v>
      </c>
      <c r="P137" s="27">
        <v>48</v>
      </c>
      <c r="Q137" s="26"/>
      <c r="R137" s="27">
        <v>100</v>
      </c>
      <c r="S137" s="27">
        <v>80</v>
      </c>
      <c r="T137" s="27">
        <v>20</v>
      </c>
      <c r="U137" s="27">
        <v>30</v>
      </c>
      <c r="V137" s="27">
        <v>130</v>
      </c>
    </row>
    <row r="138" spans="1:28" ht="15.75" customHeight="1">
      <c r="A138" s="32"/>
      <c r="B138" s="38" t="s">
        <v>154</v>
      </c>
      <c r="C138" s="93"/>
      <c r="D138" s="93"/>
      <c r="E138" s="93"/>
      <c r="F138" s="94"/>
      <c r="G138" s="34">
        <v>760</v>
      </c>
      <c r="H138" s="41"/>
      <c r="I138" s="40">
        <v>850</v>
      </c>
      <c r="J138" s="36"/>
      <c r="K138" s="25"/>
      <c r="M138" s="9">
        <f t="shared" si="27"/>
        <v>0</v>
      </c>
      <c r="N138" s="26">
        <f t="shared" si="28"/>
        <v>80</v>
      </c>
      <c r="O138" s="9">
        <f t="shared" si="29"/>
        <v>51.68</v>
      </c>
      <c r="P138" s="27">
        <v>49</v>
      </c>
      <c r="Q138" s="26"/>
      <c r="R138" s="27">
        <v>100</v>
      </c>
      <c r="S138" s="27">
        <v>80</v>
      </c>
      <c r="T138" s="27">
        <v>20</v>
      </c>
      <c r="U138" s="27">
        <v>30</v>
      </c>
      <c r="V138" s="27">
        <v>130</v>
      </c>
    </row>
    <row r="139" spans="1:28" ht="15.75" customHeight="1">
      <c r="A139" s="32"/>
      <c r="B139" s="38" t="s">
        <v>155</v>
      </c>
      <c r="C139" s="93"/>
      <c r="D139" s="93"/>
      <c r="E139" s="93"/>
      <c r="F139" s="94"/>
      <c r="G139" s="34">
        <v>760</v>
      </c>
      <c r="H139" s="41"/>
      <c r="I139" s="40">
        <v>900</v>
      </c>
      <c r="J139" s="36"/>
      <c r="K139" s="25"/>
      <c r="M139" s="9">
        <f t="shared" si="27"/>
        <v>0</v>
      </c>
      <c r="N139" s="26">
        <f t="shared" si="28"/>
        <v>80</v>
      </c>
      <c r="O139" s="9">
        <f t="shared" si="29"/>
        <v>54.720000000000006</v>
      </c>
      <c r="P139" s="27">
        <v>50</v>
      </c>
      <c r="Q139" s="26"/>
      <c r="R139" s="27">
        <v>100</v>
      </c>
      <c r="S139" s="27">
        <v>80</v>
      </c>
      <c r="T139" s="27">
        <v>20</v>
      </c>
      <c r="U139" s="27">
        <v>30</v>
      </c>
      <c r="V139" s="27">
        <v>130</v>
      </c>
    </row>
    <row r="140" spans="1:28" ht="15.75" customHeight="1">
      <c r="A140" s="32"/>
      <c r="B140" s="38" t="s">
        <v>156</v>
      </c>
      <c r="C140" s="93"/>
      <c r="D140" s="93"/>
      <c r="E140" s="93"/>
      <c r="F140" s="94"/>
      <c r="G140" s="34">
        <v>760</v>
      </c>
      <c r="H140" s="41"/>
      <c r="I140" s="40">
        <v>950</v>
      </c>
      <c r="J140" s="36"/>
      <c r="K140" s="25"/>
      <c r="M140" s="9">
        <f t="shared" si="27"/>
        <v>0</v>
      </c>
      <c r="N140" s="26">
        <f t="shared" si="28"/>
        <v>80</v>
      </c>
      <c r="O140" s="9">
        <f t="shared" si="29"/>
        <v>57.76</v>
      </c>
      <c r="P140" s="27">
        <v>51</v>
      </c>
      <c r="Q140" s="26"/>
      <c r="R140" s="27">
        <v>100</v>
      </c>
      <c r="S140" s="27">
        <v>80</v>
      </c>
      <c r="T140" s="27">
        <v>20</v>
      </c>
      <c r="U140" s="27">
        <v>30</v>
      </c>
      <c r="V140" s="27">
        <v>130</v>
      </c>
    </row>
    <row r="141" spans="1:28" ht="15.75" customHeight="1">
      <c r="A141" s="32"/>
      <c r="B141" s="45" t="s">
        <v>157</v>
      </c>
      <c r="C141" s="93"/>
      <c r="D141" s="93"/>
      <c r="E141" s="93"/>
      <c r="F141" s="94"/>
      <c r="G141" s="34">
        <v>760</v>
      </c>
      <c r="H141" s="43"/>
      <c r="I141" s="40">
        <v>1000</v>
      </c>
      <c r="J141" s="36"/>
      <c r="K141" s="25"/>
      <c r="M141" s="9">
        <f t="shared" si="27"/>
        <v>0</v>
      </c>
      <c r="N141" s="26">
        <f t="shared" si="28"/>
        <v>80</v>
      </c>
      <c r="O141" s="9">
        <f t="shared" si="29"/>
        <v>60.8</v>
      </c>
      <c r="P141" s="27">
        <v>52</v>
      </c>
      <c r="Q141" s="26"/>
      <c r="R141" s="27">
        <v>100</v>
      </c>
      <c r="S141" s="27">
        <v>80</v>
      </c>
      <c r="T141" s="27">
        <v>20</v>
      </c>
      <c r="U141" s="27">
        <v>30</v>
      </c>
      <c r="V141" s="27">
        <v>130</v>
      </c>
    </row>
    <row r="142" spans="1:28" ht="15.75" customHeight="1">
      <c r="A142" s="32"/>
      <c r="B142" s="47"/>
      <c r="C142" s="72"/>
      <c r="D142" s="72"/>
      <c r="E142" s="72"/>
      <c r="F142" s="73"/>
      <c r="G142" s="48"/>
      <c r="H142" s="43"/>
      <c r="I142" s="40"/>
      <c r="J142" s="36"/>
      <c r="K142" s="25"/>
      <c r="M142" s="9">
        <f>(IF(SUM(K127:K141)&gt;0,O142,0))*$N$3</f>
        <v>0</v>
      </c>
      <c r="N142" s="26">
        <f>IF($I$2=$X$6,X142,IF($I$2=$Y$6,Y142,IF($I$2=$Z$6,Z142,IF($I$2=$AA$6,AA142,IF($I$2=$AB$6,AB142,0)))))</f>
        <v>150</v>
      </c>
      <c r="O142" s="26">
        <f>(SUM(K127:K141))*N142</f>
        <v>0</v>
      </c>
      <c r="P142" s="27"/>
      <c r="Q142" s="26"/>
      <c r="R142" s="27"/>
      <c r="S142" s="27"/>
      <c r="T142" s="27"/>
      <c r="U142" s="27"/>
      <c r="V142" s="27"/>
      <c r="X142" s="9">
        <v>150</v>
      </c>
      <c r="Y142" s="9">
        <v>80</v>
      </c>
      <c r="Z142" s="9">
        <v>80</v>
      </c>
      <c r="AA142" s="9">
        <v>150</v>
      </c>
      <c r="AB142" s="9">
        <v>320</v>
      </c>
    </row>
    <row r="143" spans="1:28" ht="15.75" customHeight="1">
      <c r="A143" s="32"/>
      <c r="B143" s="33" t="s">
        <v>158</v>
      </c>
      <c r="C143" s="93"/>
      <c r="D143" s="93"/>
      <c r="E143" s="93"/>
      <c r="F143" s="94" t="s">
        <v>159</v>
      </c>
      <c r="G143" s="34">
        <v>760</v>
      </c>
      <c r="H143" s="34">
        <v>550</v>
      </c>
      <c r="I143" s="35">
        <v>300</v>
      </c>
      <c r="J143" s="36"/>
      <c r="K143" s="37"/>
      <c r="M143" s="9">
        <f t="shared" ref="M143:M157" si="30">(K143*IF(K143&gt;0,P143+O143,0))*$N$3</f>
        <v>0</v>
      </c>
      <c r="N143" s="26">
        <f t="shared" ref="N143:N157" si="31">IF($I$3=$R$6,R143,IF($I$3=$S$6,S143,IF($I$3=$T$6,T143,IF($I$3=$U$6,U143,IF($I$3=$V$6,V143,0)))))</f>
        <v>80</v>
      </c>
      <c r="O143" s="9">
        <f t="shared" ref="O143:O157" si="32">(G143*I143)/1000000*N143</f>
        <v>18.240000000000002</v>
      </c>
      <c r="P143" s="27">
        <v>31</v>
      </c>
      <c r="Q143" s="26"/>
      <c r="R143" s="27">
        <v>100</v>
      </c>
      <c r="S143" s="27">
        <v>80</v>
      </c>
      <c r="T143" s="27">
        <v>20</v>
      </c>
      <c r="U143" s="27">
        <v>30</v>
      </c>
      <c r="V143" s="27">
        <v>130</v>
      </c>
    </row>
    <row r="144" spans="1:28" ht="15.75" customHeight="1">
      <c r="A144" s="32"/>
      <c r="B144" s="38" t="s">
        <v>160</v>
      </c>
      <c r="C144" s="93"/>
      <c r="D144" s="93"/>
      <c r="E144" s="93"/>
      <c r="F144" s="94"/>
      <c r="G144" s="34">
        <v>760</v>
      </c>
      <c r="H144" s="39"/>
      <c r="I144" s="40">
        <v>350</v>
      </c>
      <c r="J144" s="36"/>
      <c r="K144" s="25"/>
      <c r="M144" s="9">
        <f t="shared" si="30"/>
        <v>0</v>
      </c>
      <c r="N144" s="26">
        <f t="shared" si="31"/>
        <v>80</v>
      </c>
      <c r="O144" s="9">
        <f t="shared" si="32"/>
        <v>21.28</v>
      </c>
      <c r="P144" s="27">
        <v>32</v>
      </c>
      <c r="Q144" s="26"/>
      <c r="R144" s="27">
        <v>100</v>
      </c>
      <c r="S144" s="27">
        <v>80</v>
      </c>
      <c r="T144" s="27">
        <v>20</v>
      </c>
      <c r="U144" s="27">
        <v>30</v>
      </c>
      <c r="V144" s="27">
        <v>130</v>
      </c>
    </row>
    <row r="145" spans="1:28" ht="15.75" customHeight="1">
      <c r="A145" s="32"/>
      <c r="B145" s="38" t="s">
        <v>161</v>
      </c>
      <c r="C145" s="93"/>
      <c r="D145" s="93"/>
      <c r="E145" s="93"/>
      <c r="F145" s="94"/>
      <c r="G145" s="34">
        <v>760</v>
      </c>
      <c r="H145" s="41"/>
      <c r="I145" s="40">
        <v>400</v>
      </c>
      <c r="J145" s="36"/>
      <c r="K145" s="25"/>
      <c r="M145" s="9">
        <f t="shared" si="30"/>
        <v>0</v>
      </c>
      <c r="N145" s="26">
        <f t="shared" si="31"/>
        <v>80</v>
      </c>
      <c r="O145" s="9">
        <f t="shared" si="32"/>
        <v>24.32</v>
      </c>
      <c r="P145" s="27">
        <v>33</v>
      </c>
      <c r="Q145" s="26"/>
      <c r="R145" s="27">
        <v>100</v>
      </c>
      <c r="S145" s="27">
        <v>80</v>
      </c>
      <c r="T145" s="27">
        <v>20</v>
      </c>
      <c r="U145" s="27">
        <v>30</v>
      </c>
      <c r="V145" s="27">
        <v>130</v>
      </c>
    </row>
    <row r="146" spans="1:28" ht="15.75" customHeight="1">
      <c r="A146" s="32"/>
      <c r="B146" s="38" t="s">
        <v>162</v>
      </c>
      <c r="C146" s="93"/>
      <c r="D146" s="93"/>
      <c r="E146" s="93"/>
      <c r="F146" s="94"/>
      <c r="G146" s="34">
        <v>760</v>
      </c>
      <c r="H146" s="41"/>
      <c r="I146" s="40">
        <v>450</v>
      </c>
      <c r="J146" s="36"/>
      <c r="K146" s="25"/>
      <c r="M146" s="9">
        <f t="shared" si="30"/>
        <v>0</v>
      </c>
      <c r="N146" s="26">
        <f t="shared" si="31"/>
        <v>80</v>
      </c>
      <c r="O146" s="9">
        <f t="shared" si="32"/>
        <v>27.360000000000003</v>
      </c>
      <c r="P146" s="27">
        <v>34</v>
      </c>
      <c r="Q146" s="26"/>
      <c r="R146" s="27">
        <v>100</v>
      </c>
      <c r="S146" s="27">
        <v>80</v>
      </c>
      <c r="T146" s="27">
        <v>20</v>
      </c>
      <c r="U146" s="27">
        <v>30</v>
      </c>
      <c r="V146" s="27">
        <v>130</v>
      </c>
    </row>
    <row r="147" spans="1:28" ht="15.75" customHeight="1">
      <c r="A147" s="32"/>
      <c r="B147" s="38" t="s">
        <v>163</v>
      </c>
      <c r="C147" s="93"/>
      <c r="D147" s="93"/>
      <c r="E147" s="93"/>
      <c r="F147" s="94"/>
      <c r="G147" s="34">
        <v>760</v>
      </c>
      <c r="H147" s="41"/>
      <c r="I147" s="40">
        <v>500</v>
      </c>
      <c r="J147" s="36"/>
      <c r="K147" s="25"/>
      <c r="M147" s="9">
        <f t="shared" si="30"/>
        <v>0</v>
      </c>
      <c r="N147" s="26">
        <f t="shared" si="31"/>
        <v>80</v>
      </c>
      <c r="O147" s="9">
        <f t="shared" si="32"/>
        <v>30.4</v>
      </c>
      <c r="P147" s="27">
        <v>35</v>
      </c>
      <c r="Q147" s="26"/>
      <c r="R147" s="27">
        <v>100</v>
      </c>
      <c r="S147" s="27">
        <v>80</v>
      </c>
      <c r="T147" s="27">
        <v>20</v>
      </c>
      <c r="U147" s="27">
        <v>30</v>
      </c>
      <c r="V147" s="27">
        <v>130</v>
      </c>
    </row>
    <row r="148" spans="1:28" ht="15.75" customHeight="1">
      <c r="A148" s="32"/>
      <c r="B148" s="38" t="s">
        <v>164</v>
      </c>
      <c r="C148" s="93"/>
      <c r="D148" s="93"/>
      <c r="E148" s="93"/>
      <c r="F148" s="94"/>
      <c r="G148" s="34">
        <v>760</v>
      </c>
      <c r="H148" s="41"/>
      <c r="I148" s="40">
        <v>550</v>
      </c>
      <c r="J148" s="36"/>
      <c r="K148" s="25"/>
      <c r="M148" s="9">
        <f t="shared" si="30"/>
        <v>0</v>
      </c>
      <c r="N148" s="26">
        <f t="shared" si="31"/>
        <v>80</v>
      </c>
      <c r="O148" s="9">
        <f t="shared" si="32"/>
        <v>33.44</v>
      </c>
      <c r="P148" s="27">
        <v>36</v>
      </c>
      <c r="Q148" s="26"/>
      <c r="R148" s="27">
        <v>100</v>
      </c>
      <c r="S148" s="27">
        <v>80</v>
      </c>
      <c r="T148" s="27">
        <v>20</v>
      </c>
      <c r="U148" s="27">
        <v>30</v>
      </c>
      <c r="V148" s="27">
        <v>130</v>
      </c>
    </row>
    <row r="149" spans="1:28" ht="15.75" customHeight="1">
      <c r="A149" s="32"/>
      <c r="B149" s="38" t="s">
        <v>165</v>
      </c>
      <c r="C149" s="93"/>
      <c r="D149" s="93"/>
      <c r="E149" s="93"/>
      <c r="F149" s="94"/>
      <c r="G149" s="34">
        <v>760</v>
      </c>
      <c r="H149" s="41"/>
      <c r="I149" s="40">
        <v>600</v>
      </c>
      <c r="J149" s="36"/>
      <c r="K149" s="25"/>
      <c r="M149" s="9">
        <f t="shared" si="30"/>
        <v>0</v>
      </c>
      <c r="N149" s="26">
        <f t="shared" si="31"/>
        <v>80</v>
      </c>
      <c r="O149" s="9">
        <f t="shared" si="32"/>
        <v>36.480000000000004</v>
      </c>
      <c r="P149" s="27">
        <v>37</v>
      </c>
      <c r="Q149" s="26"/>
      <c r="R149" s="27">
        <v>100</v>
      </c>
      <c r="S149" s="27">
        <v>80</v>
      </c>
      <c r="T149" s="27">
        <v>20</v>
      </c>
      <c r="U149" s="27">
        <v>30</v>
      </c>
      <c r="V149" s="27">
        <v>130</v>
      </c>
    </row>
    <row r="150" spans="1:28" ht="15.75" customHeight="1">
      <c r="A150" s="32"/>
      <c r="B150" s="38" t="s">
        <v>166</v>
      </c>
      <c r="C150" s="93"/>
      <c r="D150" s="93"/>
      <c r="E150" s="93"/>
      <c r="F150" s="94"/>
      <c r="G150" s="34">
        <v>760</v>
      </c>
      <c r="H150" s="41"/>
      <c r="I150" s="40">
        <v>650</v>
      </c>
      <c r="J150" s="36"/>
      <c r="K150" s="25"/>
      <c r="M150" s="9">
        <f t="shared" si="30"/>
        <v>0</v>
      </c>
      <c r="N150" s="26">
        <f t="shared" si="31"/>
        <v>80</v>
      </c>
      <c r="O150" s="9">
        <f t="shared" si="32"/>
        <v>39.519999999999996</v>
      </c>
      <c r="P150" s="27">
        <v>38</v>
      </c>
      <c r="Q150" s="26"/>
      <c r="R150" s="27">
        <v>100</v>
      </c>
      <c r="S150" s="27">
        <v>80</v>
      </c>
      <c r="T150" s="27">
        <v>20</v>
      </c>
      <c r="U150" s="27">
        <v>30</v>
      </c>
      <c r="V150" s="27">
        <v>130</v>
      </c>
    </row>
    <row r="151" spans="1:28" ht="15.75" customHeight="1">
      <c r="A151" s="32"/>
      <c r="B151" s="38" t="s">
        <v>167</v>
      </c>
      <c r="C151" s="93"/>
      <c r="D151" s="93"/>
      <c r="E151" s="93"/>
      <c r="F151" s="94"/>
      <c r="G151" s="34">
        <v>760</v>
      </c>
      <c r="H151" s="41"/>
      <c r="I151" s="40">
        <v>700</v>
      </c>
      <c r="J151" s="36"/>
      <c r="K151" s="25"/>
      <c r="M151" s="9">
        <f t="shared" si="30"/>
        <v>0</v>
      </c>
      <c r="N151" s="26">
        <f t="shared" si="31"/>
        <v>80</v>
      </c>
      <c r="O151" s="9">
        <f t="shared" si="32"/>
        <v>42.56</v>
      </c>
      <c r="P151" s="27">
        <v>39</v>
      </c>
      <c r="Q151" s="26"/>
      <c r="R151" s="27">
        <v>100</v>
      </c>
      <c r="S151" s="27">
        <v>80</v>
      </c>
      <c r="T151" s="27">
        <v>20</v>
      </c>
      <c r="U151" s="27">
        <v>30</v>
      </c>
      <c r="V151" s="27">
        <v>130</v>
      </c>
    </row>
    <row r="152" spans="1:28" ht="15.75" customHeight="1">
      <c r="A152" s="32"/>
      <c r="B152" s="38" t="s">
        <v>168</v>
      </c>
      <c r="C152" s="93"/>
      <c r="D152" s="93"/>
      <c r="E152" s="93"/>
      <c r="F152" s="94"/>
      <c r="G152" s="34">
        <v>760</v>
      </c>
      <c r="H152" s="41"/>
      <c r="I152" s="40">
        <v>750</v>
      </c>
      <c r="J152" s="36"/>
      <c r="K152" s="25"/>
      <c r="M152" s="9">
        <f t="shared" si="30"/>
        <v>0</v>
      </c>
      <c r="N152" s="26">
        <f t="shared" si="31"/>
        <v>80</v>
      </c>
      <c r="O152" s="9">
        <f t="shared" si="32"/>
        <v>45.599999999999994</v>
      </c>
      <c r="P152" s="27">
        <v>40</v>
      </c>
      <c r="Q152" s="26"/>
      <c r="R152" s="27">
        <v>100</v>
      </c>
      <c r="S152" s="27">
        <v>80</v>
      </c>
      <c r="T152" s="27">
        <v>20</v>
      </c>
      <c r="U152" s="27">
        <v>30</v>
      </c>
      <c r="V152" s="27">
        <v>130</v>
      </c>
    </row>
    <row r="153" spans="1:28" ht="15.75" customHeight="1">
      <c r="A153" s="32"/>
      <c r="B153" s="38" t="s">
        <v>169</v>
      </c>
      <c r="C153" s="93"/>
      <c r="D153" s="93"/>
      <c r="E153" s="93"/>
      <c r="F153" s="94"/>
      <c r="G153" s="34">
        <v>760</v>
      </c>
      <c r="H153" s="41"/>
      <c r="I153" s="40">
        <v>800</v>
      </c>
      <c r="J153" s="36"/>
      <c r="K153" s="25"/>
      <c r="M153" s="9">
        <f t="shared" si="30"/>
        <v>0</v>
      </c>
      <c r="N153" s="26">
        <f t="shared" si="31"/>
        <v>80</v>
      </c>
      <c r="O153" s="9">
        <f t="shared" si="32"/>
        <v>48.64</v>
      </c>
      <c r="P153" s="27">
        <v>41</v>
      </c>
      <c r="Q153" s="26"/>
      <c r="R153" s="27">
        <v>100</v>
      </c>
      <c r="S153" s="27">
        <v>80</v>
      </c>
      <c r="T153" s="27">
        <v>20</v>
      </c>
      <c r="U153" s="27">
        <v>30</v>
      </c>
      <c r="V153" s="27">
        <v>130</v>
      </c>
    </row>
    <row r="154" spans="1:28" ht="15.75" customHeight="1">
      <c r="A154" s="32"/>
      <c r="B154" s="38" t="s">
        <v>170</v>
      </c>
      <c r="C154" s="93"/>
      <c r="D154" s="93"/>
      <c r="E154" s="93"/>
      <c r="F154" s="94"/>
      <c r="G154" s="34">
        <v>760</v>
      </c>
      <c r="H154" s="41"/>
      <c r="I154" s="40">
        <v>850</v>
      </c>
      <c r="J154" s="36"/>
      <c r="K154" s="25"/>
      <c r="M154" s="9">
        <f t="shared" si="30"/>
        <v>0</v>
      </c>
      <c r="N154" s="26">
        <f t="shared" si="31"/>
        <v>80</v>
      </c>
      <c r="O154" s="9">
        <f t="shared" si="32"/>
        <v>51.68</v>
      </c>
      <c r="P154" s="27">
        <v>42</v>
      </c>
      <c r="Q154" s="26"/>
      <c r="R154" s="27">
        <v>100</v>
      </c>
      <c r="S154" s="27">
        <v>80</v>
      </c>
      <c r="T154" s="27">
        <v>20</v>
      </c>
      <c r="U154" s="27">
        <v>30</v>
      </c>
      <c r="V154" s="27">
        <v>130</v>
      </c>
    </row>
    <row r="155" spans="1:28" ht="15.75" customHeight="1">
      <c r="A155" s="32"/>
      <c r="B155" s="38" t="s">
        <v>171</v>
      </c>
      <c r="C155" s="93"/>
      <c r="D155" s="93"/>
      <c r="E155" s="93"/>
      <c r="F155" s="94"/>
      <c r="G155" s="34">
        <v>760</v>
      </c>
      <c r="H155" s="41"/>
      <c r="I155" s="40">
        <v>900</v>
      </c>
      <c r="J155" s="36"/>
      <c r="K155" s="25"/>
      <c r="M155" s="9">
        <f t="shared" si="30"/>
        <v>0</v>
      </c>
      <c r="N155" s="26">
        <f t="shared" si="31"/>
        <v>80</v>
      </c>
      <c r="O155" s="9">
        <f t="shared" si="32"/>
        <v>54.720000000000006</v>
      </c>
      <c r="P155" s="27">
        <v>43</v>
      </c>
      <c r="Q155" s="26"/>
      <c r="R155" s="27">
        <v>100</v>
      </c>
      <c r="S155" s="27">
        <v>80</v>
      </c>
      <c r="T155" s="27">
        <v>20</v>
      </c>
      <c r="U155" s="27">
        <v>30</v>
      </c>
      <c r="V155" s="27">
        <v>130</v>
      </c>
    </row>
    <row r="156" spans="1:28" ht="15.75" customHeight="1">
      <c r="A156" s="32"/>
      <c r="B156" s="38" t="s">
        <v>172</v>
      </c>
      <c r="C156" s="93"/>
      <c r="D156" s="93"/>
      <c r="E156" s="93"/>
      <c r="F156" s="94"/>
      <c r="G156" s="34">
        <v>760</v>
      </c>
      <c r="H156" s="41"/>
      <c r="I156" s="40">
        <v>950</v>
      </c>
      <c r="J156" s="36"/>
      <c r="K156" s="25"/>
      <c r="M156" s="9">
        <f t="shared" si="30"/>
        <v>0</v>
      </c>
      <c r="N156" s="26">
        <f t="shared" si="31"/>
        <v>80</v>
      </c>
      <c r="O156" s="9">
        <f t="shared" si="32"/>
        <v>57.76</v>
      </c>
      <c r="P156" s="27">
        <v>44</v>
      </c>
      <c r="Q156" s="26"/>
      <c r="R156" s="27">
        <v>100</v>
      </c>
      <c r="S156" s="27">
        <v>80</v>
      </c>
      <c r="T156" s="27">
        <v>20</v>
      </c>
      <c r="U156" s="27">
        <v>30</v>
      </c>
      <c r="V156" s="27">
        <v>130</v>
      </c>
    </row>
    <row r="157" spans="1:28" ht="15.75" customHeight="1">
      <c r="A157" s="32"/>
      <c r="B157" s="38" t="s">
        <v>173</v>
      </c>
      <c r="C157" s="93"/>
      <c r="D157" s="93"/>
      <c r="E157" s="93"/>
      <c r="F157" s="94"/>
      <c r="G157" s="34">
        <v>760</v>
      </c>
      <c r="H157" s="43"/>
      <c r="I157" s="40">
        <v>1000</v>
      </c>
      <c r="J157" s="36"/>
      <c r="K157" s="25"/>
      <c r="M157" s="9">
        <f t="shared" si="30"/>
        <v>0</v>
      </c>
      <c r="N157" s="26">
        <f t="shared" si="31"/>
        <v>80</v>
      </c>
      <c r="O157" s="9">
        <f t="shared" si="32"/>
        <v>60.8</v>
      </c>
      <c r="P157" s="27">
        <v>45</v>
      </c>
      <c r="Q157" s="26"/>
      <c r="R157" s="27">
        <v>100</v>
      </c>
      <c r="S157" s="27">
        <v>80</v>
      </c>
      <c r="T157" s="27">
        <v>20</v>
      </c>
      <c r="U157" s="27">
        <v>30</v>
      </c>
      <c r="V157" s="27">
        <v>130</v>
      </c>
    </row>
    <row r="158" spans="1:28" ht="15.75" customHeight="1">
      <c r="A158" s="32"/>
      <c r="B158" s="49"/>
      <c r="C158" s="50"/>
      <c r="D158" s="50"/>
      <c r="E158" s="50"/>
      <c r="F158" s="51"/>
      <c r="G158" s="48"/>
      <c r="H158" s="43"/>
      <c r="I158" s="40"/>
      <c r="J158" s="36"/>
      <c r="K158" s="25"/>
      <c r="M158" s="9">
        <f>(IF(SUM(K143:K157)&gt;0,O158,0))*$N$3</f>
        <v>0</v>
      </c>
      <c r="N158" s="26">
        <f>IF($I$2=$X$6,X158,IF($I$2=$Y$6,Y158,IF($I$2=$Z$6,Z158,IF($I$2=$AA$6,AA158,IF($I$2=$AB$6,AB158,0)))))</f>
        <v>100</v>
      </c>
      <c r="O158" s="26">
        <f>(SUM(K143:K157))*N158</f>
        <v>0</v>
      </c>
      <c r="P158" s="27"/>
      <c r="Q158" s="26"/>
      <c r="R158" s="27"/>
      <c r="S158" s="27"/>
      <c r="T158" s="27"/>
      <c r="U158" s="27"/>
      <c r="V158" s="27"/>
      <c r="X158" s="9">
        <v>100</v>
      </c>
      <c r="Y158" s="9">
        <v>60</v>
      </c>
      <c r="Z158" s="9">
        <v>60</v>
      </c>
      <c r="AA158" s="9">
        <v>100</v>
      </c>
      <c r="AB158" s="9">
        <v>240</v>
      </c>
    </row>
    <row r="159" spans="1:28" ht="15.75" customHeight="1">
      <c r="A159" s="32"/>
      <c r="B159" s="52" t="s">
        <v>174</v>
      </c>
      <c r="C159" s="113"/>
      <c r="D159" s="113"/>
      <c r="E159" s="113"/>
      <c r="F159" s="94" t="s">
        <v>175</v>
      </c>
      <c r="G159" s="34">
        <v>200</v>
      </c>
      <c r="H159" s="34">
        <v>550</v>
      </c>
      <c r="I159" s="34">
        <v>500</v>
      </c>
      <c r="J159" s="36"/>
      <c r="K159" s="37"/>
      <c r="M159" s="9">
        <f>(K159*IF(K159&gt;0,P159+O159,0))*$N$3</f>
        <v>0</v>
      </c>
      <c r="N159" s="26">
        <f>IF($I$3=$R$6,R159,IF($I$3=$S$6,S159,IF($I$3=$T$6,T159,IF($I$3=$U$6,U159,IF($I$3=$V$6,V159,0)))))</f>
        <v>80</v>
      </c>
      <c r="O159" s="9">
        <f>(G159*I159)/1000000*N159</f>
        <v>8</v>
      </c>
      <c r="P159" s="27">
        <v>25</v>
      </c>
      <c r="Q159" s="26"/>
      <c r="R159" s="27">
        <v>100</v>
      </c>
      <c r="S159" s="27">
        <v>80</v>
      </c>
      <c r="T159" s="27">
        <v>20</v>
      </c>
      <c r="U159" s="27">
        <v>30</v>
      </c>
      <c r="V159" s="27">
        <v>130</v>
      </c>
    </row>
    <row r="160" spans="1:28" ht="15.75" customHeight="1">
      <c r="A160" s="32"/>
      <c r="B160" s="38" t="s">
        <v>176</v>
      </c>
      <c r="C160" s="113"/>
      <c r="D160" s="113"/>
      <c r="E160" s="113"/>
      <c r="F160" s="94"/>
      <c r="G160" s="53">
        <v>200</v>
      </c>
      <c r="H160" s="39"/>
      <c r="I160" s="35">
        <v>600</v>
      </c>
      <c r="J160" s="36"/>
      <c r="K160" s="37"/>
      <c r="M160" s="9">
        <f>(K160*IF(K160&gt;0,P160+O160,0))*$N$3</f>
        <v>0</v>
      </c>
      <c r="N160" s="26">
        <f>IF($I$3=$R$6,R160,IF($I$3=$S$6,S160,IF($I$3=$T$6,T160,IF($I$3=$U$6,U160,IF($I$3=$V$6,V160,0)))))</f>
        <v>80</v>
      </c>
      <c r="O160" s="9">
        <f>(G160*I160)/1000000*N160</f>
        <v>9.6</v>
      </c>
      <c r="P160" s="27">
        <v>27</v>
      </c>
      <c r="Q160" s="26"/>
      <c r="R160" s="27">
        <v>100</v>
      </c>
      <c r="S160" s="27">
        <v>80</v>
      </c>
      <c r="T160" s="27">
        <v>20</v>
      </c>
      <c r="U160" s="27">
        <v>30</v>
      </c>
      <c r="V160" s="27">
        <v>130</v>
      </c>
    </row>
    <row r="161" spans="1:28" ht="15.75" customHeight="1">
      <c r="A161" s="32"/>
      <c r="B161" s="38"/>
      <c r="C161" s="113"/>
      <c r="D161" s="113"/>
      <c r="E161" s="113"/>
      <c r="F161" s="94"/>
      <c r="G161" s="54"/>
      <c r="H161" s="41"/>
      <c r="I161" s="35"/>
      <c r="J161" s="36"/>
      <c r="K161" s="37"/>
      <c r="M161" s="9">
        <f>(K161*IF(K161&gt;0,P161+O161,0))*$N$3</f>
        <v>0</v>
      </c>
      <c r="N161" s="26">
        <f>IF($I$3=$R$6,R161,IF($I$3=$S$6,S161,IF($I$3=$T$6,T161,IF($I$3=$U$6,U161,IF($I$3=$V$6,V161,0)))))</f>
        <v>0</v>
      </c>
      <c r="O161" s="9">
        <f>(G161*I161)/1000000*N161</f>
        <v>0</v>
      </c>
      <c r="P161" s="27"/>
      <c r="Q161" s="26"/>
      <c r="R161" s="27"/>
      <c r="S161" s="27"/>
      <c r="T161" s="27"/>
      <c r="U161" s="27"/>
      <c r="V161" s="27"/>
    </row>
    <row r="162" spans="1:28" ht="15.75" customHeight="1">
      <c r="A162" s="32"/>
      <c r="B162" s="38"/>
      <c r="C162" s="113"/>
      <c r="D162" s="113"/>
      <c r="E162" s="113"/>
      <c r="F162" s="94"/>
      <c r="G162" s="54"/>
      <c r="H162" s="41"/>
      <c r="I162" s="35"/>
      <c r="J162" s="36"/>
      <c r="K162" s="37"/>
      <c r="M162" s="9">
        <f>(K162*IF(K162&gt;0,P162+O162,0))*$N$3</f>
        <v>0</v>
      </c>
      <c r="N162" s="26">
        <f>IF($I$3=$R$6,R162,IF($I$3=$S$6,S162,IF($I$3=$T$6,T162,IF($I$3=$U$6,U162,IF($I$3=$V$6,V162,0)))))</f>
        <v>0</v>
      </c>
      <c r="O162" s="9">
        <f>(G162*I162)/1000000*N162</f>
        <v>0</v>
      </c>
      <c r="P162" s="27"/>
      <c r="Q162" s="26"/>
      <c r="R162" s="27"/>
      <c r="S162" s="27"/>
      <c r="T162" s="27"/>
      <c r="U162" s="27"/>
      <c r="V162" s="27"/>
    </row>
    <row r="163" spans="1:28" ht="15.75" customHeight="1">
      <c r="A163" s="32"/>
      <c r="B163" s="45"/>
      <c r="C163" s="113"/>
      <c r="D163" s="113"/>
      <c r="E163" s="113"/>
      <c r="F163" s="94"/>
      <c r="G163" s="55"/>
      <c r="H163" s="43"/>
      <c r="I163" s="35"/>
      <c r="J163" s="36"/>
      <c r="K163" s="37"/>
      <c r="M163" s="9">
        <f>(IF(SUM(K159:K162)&gt;0,O163,0))*$N$3</f>
        <v>0</v>
      </c>
      <c r="N163" s="26">
        <f>IF($I$2=$X$6,X163,IF($I$2=$Y$6,Y163,IF($I$2=$Z$6,Z163,IF($I$2=$AA$6,AA163,IF($I$2=$AB$6,AB163,0)))))</f>
        <v>50</v>
      </c>
      <c r="O163" s="26">
        <f>(SUM(K159:K162))*N163</f>
        <v>0</v>
      </c>
      <c r="P163" s="27"/>
      <c r="Q163" s="26"/>
      <c r="R163" s="27"/>
      <c r="S163" s="27"/>
      <c r="T163" s="27"/>
      <c r="U163" s="27"/>
      <c r="V163" s="27"/>
      <c r="X163" s="9">
        <v>50</v>
      </c>
      <c r="Y163" s="9">
        <v>30</v>
      </c>
      <c r="Z163" s="9">
        <v>30</v>
      </c>
      <c r="AA163" s="9">
        <v>50</v>
      </c>
      <c r="AB163" s="9">
        <v>100</v>
      </c>
    </row>
    <row r="164" spans="1:28" ht="15.75" customHeight="1">
      <c r="A164" s="32"/>
      <c r="B164" s="44" t="s">
        <v>177</v>
      </c>
      <c r="C164" s="93"/>
      <c r="D164" s="93"/>
      <c r="E164" s="93"/>
      <c r="F164" s="94" t="s">
        <v>178</v>
      </c>
      <c r="G164" s="34">
        <v>760</v>
      </c>
      <c r="H164" s="34">
        <v>560</v>
      </c>
      <c r="I164" s="35">
        <v>150</v>
      </c>
      <c r="J164" s="36"/>
      <c r="K164" s="37"/>
      <c r="M164" s="9">
        <f t="shared" ref="M164:M175" si="33">(K164*IF(K164&gt;0,P164+O164,0))*$N$3</f>
        <v>0</v>
      </c>
      <c r="N164" s="26">
        <f t="shared" ref="N164:N175" si="34">IF($I$3=$R$6,R164,IF($I$3=$S$6,S164,IF($I$3=$T$6,T164,IF($I$3=$U$6,U164,IF($I$3=$V$6,V164,0)))))</f>
        <v>0</v>
      </c>
      <c r="O164" s="9">
        <f t="shared" ref="O164:O175" si="35">(G164*I164)/1000000*N164</f>
        <v>0</v>
      </c>
      <c r="P164" s="27">
        <v>30</v>
      </c>
      <c r="Q164" s="26"/>
      <c r="R164" s="27"/>
      <c r="S164" s="27"/>
      <c r="T164" s="27"/>
      <c r="U164" s="27"/>
      <c r="V164" s="27"/>
    </row>
    <row r="165" spans="1:28" ht="15.75" customHeight="1">
      <c r="A165" s="32"/>
      <c r="B165" s="38" t="s">
        <v>179</v>
      </c>
      <c r="C165" s="93"/>
      <c r="D165" s="93"/>
      <c r="E165" s="93"/>
      <c r="F165" s="94"/>
      <c r="G165" s="56"/>
      <c r="H165" s="39"/>
      <c r="I165" s="40">
        <v>200</v>
      </c>
      <c r="J165" s="36"/>
      <c r="K165" s="25"/>
      <c r="M165" s="9">
        <f t="shared" si="33"/>
        <v>0</v>
      </c>
      <c r="N165" s="26">
        <f t="shared" si="34"/>
        <v>0</v>
      </c>
      <c r="O165" s="9">
        <f t="shared" si="35"/>
        <v>0</v>
      </c>
      <c r="P165" s="27">
        <v>31</v>
      </c>
      <c r="Q165" s="26"/>
      <c r="R165" s="27"/>
      <c r="S165" s="27"/>
      <c r="T165" s="27"/>
      <c r="U165" s="27"/>
      <c r="V165" s="27"/>
    </row>
    <row r="166" spans="1:28" ht="15.75" customHeight="1">
      <c r="A166" s="32"/>
      <c r="B166" s="38" t="s">
        <v>180</v>
      </c>
      <c r="C166" s="93"/>
      <c r="D166" s="93"/>
      <c r="E166" s="93"/>
      <c r="F166" s="94"/>
      <c r="G166" s="54"/>
      <c r="H166" s="41"/>
      <c r="I166" s="40">
        <v>250</v>
      </c>
      <c r="J166" s="36"/>
      <c r="K166" s="25"/>
      <c r="M166" s="9">
        <f t="shared" si="33"/>
        <v>0</v>
      </c>
      <c r="N166" s="26">
        <f t="shared" si="34"/>
        <v>0</v>
      </c>
      <c r="O166" s="9">
        <f t="shared" si="35"/>
        <v>0</v>
      </c>
      <c r="P166" s="27">
        <v>32</v>
      </c>
      <c r="Q166" s="26"/>
      <c r="R166" s="27"/>
      <c r="S166" s="27"/>
      <c r="T166" s="27"/>
      <c r="U166" s="27"/>
      <c r="V166" s="27"/>
    </row>
    <row r="167" spans="1:28" ht="15.75" customHeight="1">
      <c r="A167" s="32"/>
      <c r="B167" s="38" t="s">
        <v>181</v>
      </c>
      <c r="C167" s="93"/>
      <c r="D167" s="93"/>
      <c r="E167" s="93"/>
      <c r="F167" s="94"/>
      <c r="G167" s="54"/>
      <c r="H167" s="41"/>
      <c r="I167" s="40">
        <v>300</v>
      </c>
      <c r="J167" s="36"/>
      <c r="K167" s="25"/>
      <c r="M167" s="9">
        <f t="shared" si="33"/>
        <v>0</v>
      </c>
      <c r="N167" s="26">
        <f t="shared" si="34"/>
        <v>0</v>
      </c>
      <c r="O167" s="9">
        <f t="shared" si="35"/>
        <v>0</v>
      </c>
      <c r="P167" s="27">
        <v>33</v>
      </c>
      <c r="Q167" s="26"/>
      <c r="R167" s="27"/>
      <c r="S167" s="27"/>
      <c r="T167" s="27"/>
      <c r="U167" s="27"/>
      <c r="V167" s="27"/>
    </row>
    <row r="168" spans="1:28" ht="15.75" customHeight="1">
      <c r="A168" s="32"/>
      <c r="B168" s="38" t="s">
        <v>182</v>
      </c>
      <c r="C168" s="93"/>
      <c r="D168" s="93"/>
      <c r="E168" s="93"/>
      <c r="F168" s="94"/>
      <c r="G168" s="54"/>
      <c r="H168" s="41"/>
      <c r="I168" s="40">
        <v>350</v>
      </c>
      <c r="J168" s="36"/>
      <c r="K168" s="25"/>
      <c r="M168" s="9">
        <f t="shared" si="33"/>
        <v>0</v>
      </c>
      <c r="N168" s="26">
        <f t="shared" si="34"/>
        <v>0</v>
      </c>
      <c r="O168" s="9">
        <f t="shared" si="35"/>
        <v>0</v>
      </c>
      <c r="P168" s="27">
        <v>34</v>
      </c>
      <c r="Q168" s="26"/>
      <c r="R168" s="27"/>
      <c r="S168" s="27"/>
      <c r="T168" s="27"/>
      <c r="U168" s="27"/>
      <c r="V168" s="27"/>
    </row>
    <row r="169" spans="1:28" ht="15.75" customHeight="1">
      <c r="A169" s="32"/>
      <c r="B169" s="38" t="s">
        <v>183</v>
      </c>
      <c r="C169" s="93"/>
      <c r="D169" s="93"/>
      <c r="E169" s="93"/>
      <c r="F169" s="94"/>
      <c r="G169" s="54"/>
      <c r="H169" s="41"/>
      <c r="I169" s="40">
        <v>400</v>
      </c>
      <c r="J169" s="36"/>
      <c r="K169" s="25"/>
      <c r="M169" s="9">
        <f t="shared" si="33"/>
        <v>0</v>
      </c>
      <c r="N169" s="26">
        <f t="shared" si="34"/>
        <v>0</v>
      </c>
      <c r="O169" s="9">
        <f t="shared" si="35"/>
        <v>0</v>
      </c>
      <c r="P169" s="27">
        <v>35</v>
      </c>
      <c r="Q169" s="26"/>
      <c r="R169" s="27"/>
      <c r="S169" s="27"/>
      <c r="T169" s="27"/>
      <c r="U169" s="27"/>
      <c r="V169" s="27"/>
    </row>
    <row r="170" spans="1:28" ht="15.75" customHeight="1">
      <c r="A170" s="32"/>
      <c r="B170" s="38" t="s">
        <v>184</v>
      </c>
      <c r="C170" s="93"/>
      <c r="D170" s="93"/>
      <c r="E170" s="93"/>
      <c r="F170" s="94"/>
      <c r="G170" s="54"/>
      <c r="H170" s="41"/>
      <c r="I170" s="40">
        <v>450</v>
      </c>
      <c r="J170" s="36"/>
      <c r="K170" s="25"/>
      <c r="M170" s="9">
        <f t="shared" si="33"/>
        <v>0</v>
      </c>
      <c r="N170" s="26">
        <f t="shared" si="34"/>
        <v>0</v>
      </c>
      <c r="O170" s="9">
        <f t="shared" si="35"/>
        <v>0</v>
      </c>
      <c r="P170" s="27">
        <v>36</v>
      </c>
      <c r="Q170" s="26"/>
      <c r="R170" s="27"/>
      <c r="S170" s="27"/>
      <c r="T170" s="27"/>
      <c r="U170" s="27"/>
      <c r="V170" s="27"/>
    </row>
    <row r="171" spans="1:28" ht="15.75" customHeight="1">
      <c r="A171" s="32"/>
      <c r="B171" s="45" t="s">
        <v>185</v>
      </c>
      <c r="C171" s="93"/>
      <c r="D171" s="93"/>
      <c r="E171" s="93"/>
      <c r="F171" s="94"/>
      <c r="G171" s="55"/>
      <c r="H171" s="43"/>
      <c r="I171" s="40">
        <v>500</v>
      </c>
      <c r="J171" s="36"/>
      <c r="K171" s="25"/>
      <c r="M171" s="9">
        <f t="shared" si="33"/>
        <v>0</v>
      </c>
      <c r="N171" s="26">
        <f t="shared" si="34"/>
        <v>0</v>
      </c>
      <c r="O171" s="9">
        <f t="shared" si="35"/>
        <v>0</v>
      </c>
      <c r="P171" s="27">
        <v>37</v>
      </c>
      <c r="Q171" s="26"/>
      <c r="R171" s="27"/>
      <c r="S171" s="27"/>
      <c r="T171" s="27"/>
      <c r="U171" s="27"/>
      <c r="V171" s="27"/>
    </row>
    <row r="172" spans="1:28" ht="15.75" customHeight="1">
      <c r="A172" s="32"/>
      <c r="B172" s="33" t="s">
        <v>186</v>
      </c>
      <c r="C172" s="115"/>
      <c r="D172" s="115"/>
      <c r="E172" s="115"/>
      <c r="F172" s="94" t="s">
        <v>187</v>
      </c>
      <c r="G172" s="34">
        <v>1000</v>
      </c>
      <c r="H172" s="34">
        <v>350</v>
      </c>
      <c r="I172" s="35">
        <v>150</v>
      </c>
      <c r="J172" s="36"/>
      <c r="K172" s="37"/>
      <c r="M172" s="9">
        <f t="shared" si="33"/>
        <v>0</v>
      </c>
      <c r="N172" s="26">
        <f t="shared" si="34"/>
        <v>0</v>
      </c>
      <c r="O172" s="9">
        <f t="shared" si="35"/>
        <v>0</v>
      </c>
      <c r="P172" s="27">
        <v>20</v>
      </c>
      <c r="Q172" s="26"/>
      <c r="R172" s="27"/>
      <c r="S172" s="27"/>
      <c r="T172" s="27"/>
      <c r="U172" s="27"/>
      <c r="V172" s="27"/>
    </row>
    <row r="173" spans="1:28" ht="15.75" customHeight="1">
      <c r="A173" s="32"/>
      <c r="B173" s="38" t="s">
        <v>188</v>
      </c>
      <c r="C173" s="115"/>
      <c r="D173" s="115"/>
      <c r="E173" s="115"/>
      <c r="F173" s="94"/>
      <c r="G173" s="34">
        <v>1000</v>
      </c>
      <c r="H173" s="39"/>
      <c r="I173" s="40">
        <v>200</v>
      </c>
      <c r="J173" s="36"/>
      <c r="K173" s="25"/>
      <c r="M173" s="9">
        <f t="shared" si="33"/>
        <v>0</v>
      </c>
      <c r="N173" s="26">
        <f t="shared" si="34"/>
        <v>0</v>
      </c>
      <c r="O173" s="9">
        <f t="shared" si="35"/>
        <v>0</v>
      </c>
      <c r="P173" s="27">
        <v>21</v>
      </c>
      <c r="Q173" s="26"/>
      <c r="R173" s="27"/>
      <c r="S173" s="27"/>
      <c r="T173" s="27"/>
      <c r="U173" s="27"/>
      <c r="V173" s="27"/>
    </row>
    <row r="174" spans="1:28" ht="15.75" customHeight="1">
      <c r="A174" s="32"/>
      <c r="B174" s="38" t="s">
        <v>189</v>
      </c>
      <c r="C174" s="115"/>
      <c r="D174" s="115"/>
      <c r="E174" s="115"/>
      <c r="F174" s="94"/>
      <c r="G174" s="34">
        <v>1000</v>
      </c>
      <c r="H174" s="41"/>
      <c r="I174" s="40">
        <v>250</v>
      </c>
      <c r="J174" s="36"/>
      <c r="K174" s="25"/>
      <c r="M174" s="9">
        <f t="shared" si="33"/>
        <v>0</v>
      </c>
      <c r="N174" s="26">
        <f t="shared" si="34"/>
        <v>0</v>
      </c>
      <c r="O174" s="9">
        <f t="shared" si="35"/>
        <v>0</v>
      </c>
      <c r="P174" s="27">
        <v>22</v>
      </c>
      <c r="Q174" s="26"/>
      <c r="R174" s="27"/>
      <c r="S174" s="27"/>
      <c r="T174" s="27"/>
      <c r="U174" s="27"/>
      <c r="V174" s="27"/>
    </row>
    <row r="175" spans="1:28" ht="15.75" customHeight="1">
      <c r="A175" s="32"/>
      <c r="B175" s="38" t="s">
        <v>190</v>
      </c>
      <c r="C175" s="115"/>
      <c r="D175" s="115"/>
      <c r="E175" s="115"/>
      <c r="F175" s="94"/>
      <c r="G175" s="34">
        <v>1000</v>
      </c>
      <c r="H175" s="41"/>
      <c r="I175" s="40">
        <v>300</v>
      </c>
      <c r="J175" s="36"/>
      <c r="K175" s="25"/>
      <c r="M175" s="9">
        <f t="shared" si="33"/>
        <v>0</v>
      </c>
      <c r="N175" s="26">
        <f t="shared" si="34"/>
        <v>0</v>
      </c>
      <c r="O175" s="9">
        <f t="shared" si="35"/>
        <v>0</v>
      </c>
      <c r="P175" s="27">
        <v>23</v>
      </c>
      <c r="Q175" s="26"/>
      <c r="R175" s="27"/>
      <c r="S175" s="27"/>
      <c r="T175" s="27"/>
      <c r="U175" s="27"/>
      <c r="V175" s="27"/>
    </row>
    <row r="176" spans="1:28" ht="15.75" customHeight="1">
      <c r="A176" s="32"/>
      <c r="B176" s="38"/>
      <c r="C176" s="115"/>
      <c r="D176" s="115"/>
      <c r="E176" s="115"/>
      <c r="F176" s="94"/>
      <c r="G176" s="34">
        <v>1000</v>
      </c>
      <c r="H176" s="57"/>
      <c r="I176" s="40"/>
      <c r="J176" s="36"/>
      <c r="K176" s="25"/>
      <c r="N176" s="26"/>
      <c r="P176" s="27"/>
      <c r="Q176" s="26"/>
      <c r="R176" s="27"/>
      <c r="S176" s="27"/>
      <c r="T176" s="27"/>
      <c r="U176" s="27"/>
      <c r="V176" s="27"/>
    </row>
    <row r="177" spans="1:28" ht="15.75" customHeight="1">
      <c r="A177" s="32"/>
      <c r="B177" s="38"/>
      <c r="C177" s="115"/>
      <c r="D177" s="115"/>
      <c r="E177" s="115"/>
      <c r="F177" s="94" t="s">
        <v>191</v>
      </c>
      <c r="G177" s="34">
        <v>1000</v>
      </c>
      <c r="H177" s="58">
        <v>350</v>
      </c>
      <c r="I177" s="40">
        <v>700</v>
      </c>
      <c r="J177" s="36"/>
      <c r="K177" s="25"/>
      <c r="M177" s="9">
        <f t="shared" ref="M177:M182" si="36">(K177*IF(K177&gt;0,P177+O177,0))*$N$3</f>
        <v>0</v>
      </c>
      <c r="N177" s="26">
        <f t="shared" ref="N177:N182" si="37">IF($I$3=$R$6,R177,IF($I$3=$S$6,S177,IF($I$3=$T$6,T177,IF($I$3=$U$6,U177,IF($I$3=$V$6,V177,0)))))</f>
        <v>80</v>
      </c>
      <c r="O177" s="9">
        <f t="shared" ref="O177:O182" si="38">(G177*I177)/1000000*N177</f>
        <v>56</v>
      </c>
      <c r="P177" s="27">
        <v>43</v>
      </c>
      <c r="Q177" s="26"/>
      <c r="R177" s="27">
        <v>100</v>
      </c>
      <c r="S177" s="27">
        <v>80</v>
      </c>
      <c r="T177" s="27">
        <v>20</v>
      </c>
      <c r="U177" s="27">
        <v>30</v>
      </c>
      <c r="V177" s="27">
        <v>130</v>
      </c>
    </row>
    <row r="178" spans="1:28" ht="15.75" customHeight="1">
      <c r="A178" s="32"/>
      <c r="B178" s="38"/>
      <c r="C178" s="115"/>
      <c r="D178" s="115"/>
      <c r="E178" s="115"/>
      <c r="F178" s="94"/>
      <c r="G178" s="34">
        <v>1000</v>
      </c>
      <c r="H178" s="41"/>
      <c r="I178" s="40">
        <v>750</v>
      </c>
      <c r="J178" s="36"/>
      <c r="K178" s="25"/>
      <c r="M178" s="9">
        <f t="shared" si="36"/>
        <v>0</v>
      </c>
      <c r="N178" s="26">
        <f t="shared" si="37"/>
        <v>80</v>
      </c>
      <c r="O178" s="9">
        <f t="shared" si="38"/>
        <v>60</v>
      </c>
      <c r="P178" s="27">
        <v>45</v>
      </c>
      <c r="Q178" s="26"/>
      <c r="R178" s="27">
        <v>100</v>
      </c>
      <c r="S178" s="27">
        <v>80</v>
      </c>
      <c r="T178" s="27">
        <v>20</v>
      </c>
      <c r="U178" s="27">
        <v>30</v>
      </c>
      <c r="V178" s="27">
        <v>130</v>
      </c>
    </row>
    <row r="179" spans="1:28" ht="15.75" customHeight="1">
      <c r="A179" s="32"/>
      <c r="B179" s="38"/>
      <c r="C179" s="115"/>
      <c r="D179" s="115"/>
      <c r="E179" s="115"/>
      <c r="F179" s="94"/>
      <c r="G179" s="34">
        <v>1000</v>
      </c>
      <c r="H179" s="41"/>
      <c r="I179" s="40">
        <v>800</v>
      </c>
      <c r="J179" s="36"/>
      <c r="K179" s="25"/>
      <c r="M179" s="9">
        <f t="shared" si="36"/>
        <v>0</v>
      </c>
      <c r="N179" s="26">
        <f t="shared" si="37"/>
        <v>80</v>
      </c>
      <c r="O179" s="9">
        <f t="shared" si="38"/>
        <v>64</v>
      </c>
      <c r="P179" s="27">
        <v>47</v>
      </c>
      <c r="Q179" s="26"/>
      <c r="R179" s="27">
        <v>100</v>
      </c>
      <c r="S179" s="27">
        <v>80</v>
      </c>
      <c r="T179" s="27">
        <v>20</v>
      </c>
      <c r="U179" s="27">
        <v>30</v>
      </c>
      <c r="V179" s="27">
        <v>130</v>
      </c>
    </row>
    <row r="180" spans="1:28" ht="15.75" customHeight="1">
      <c r="A180" s="32"/>
      <c r="B180" s="38"/>
      <c r="C180" s="115"/>
      <c r="D180" s="115"/>
      <c r="E180" s="115"/>
      <c r="F180" s="94"/>
      <c r="G180" s="34">
        <v>1000</v>
      </c>
      <c r="H180" s="41"/>
      <c r="I180" s="40">
        <v>850</v>
      </c>
      <c r="J180" s="36"/>
      <c r="K180" s="25"/>
      <c r="M180" s="9">
        <f t="shared" si="36"/>
        <v>0</v>
      </c>
      <c r="N180" s="26">
        <f t="shared" si="37"/>
        <v>80</v>
      </c>
      <c r="O180" s="9">
        <f t="shared" si="38"/>
        <v>68</v>
      </c>
      <c r="P180" s="27">
        <v>49</v>
      </c>
      <c r="Q180" s="26"/>
      <c r="R180" s="27">
        <v>100</v>
      </c>
      <c r="S180" s="27">
        <v>80</v>
      </c>
      <c r="T180" s="27">
        <v>20</v>
      </c>
      <c r="U180" s="27">
        <v>30</v>
      </c>
      <c r="V180" s="27">
        <v>130</v>
      </c>
    </row>
    <row r="181" spans="1:28" ht="15.75" customHeight="1">
      <c r="A181" s="32"/>
      <c r="B181" s="38"/>
      <c r="C181" s="115"/>
      <c r="D181" s="115"/>
      <c r="E181" s="115"/>
      <c r="F181" s="94"/>
      <c r="G181" s="34">
        <v>1000</v>
      </c>
      <c r="H181" s="41"/>
      <c r="I181" s="40">
        <v>900</v>
      </c>
      <c r="J181" s="36"/>
      <c r="K181" s="25"/>
      <c r="M181" s="9">
        <f t="shared" si="36"/>
        <v>0</v>
      </c>
      <c r="N181" s="26">
        <f t="shared" si="37"/>
        <v>80</v>
      </c>
      <c r="O181" s="9">
        <f t="shared" si="38"/>
        <v>72</v>
      </c>
      <c r="P181" s="27">
        <v>51</v>
      </c>
      <c r="Q181" s="26"/>
      <c r="R181" s="27">
        <v>100</v>
      </c>
      <c r="S181" s="27">
        <v>80</v>
      </c>
      <c r="T181" s="27">
        <v>20</v>
      </c>
      <c r="U181" s="27">
        <v>30</v>
      </c>
      <c r="V181" s="27">
        <v>130</v>
      </c>
    </row>
    <row r="182" spans="1:28" ht="15.75" customHeight="1">
      <c r="A182" s="32"/>
      <c r="B182" s="38"/>
      <c r="C182" s="115"/>
      <c r="D182" s="115"/>
      <c r="E182" s="115"/>
      <c r="F182" s="94"/>
      <c r="G182" s="34">
        <v>1000</v>
      </c>
      <c r="H182" s="41"/>
      <c r="I182" s="40">
        <v>950</v>
      </c>
      <c r="J182" s="36"/>
      <c r="K182" s="25"/>
      <c r="M182" s="9">
        <f t="shared" si="36"/>
        <v>0</v>
      </c>
      <c r="N182" s="26">
        <f t="shared" si="37"/>
        <v>80</v>
      </c>
      <c r="O182" s="9">
        <f t="shared" si="38"/>
        <v>76</v>
      </c>
      <c r="P182" s="27">
        <v>53</v>
      </c>
      <c r="Q182" s="26"/>
      <c r="R182" s="27">
        <v>100</v>
      </c>
      <c r="S182" s="27">
        <v>80</v>
      </c>
      <c r="T182" s="27">
        <v>20</v>
      </c>
      <c r="U182" s="27">
        <v>30</v>
      </c>
      <c r="V182" s="27">
        <v>130</v>
      </c>
    </row>
    <row r="183" spans="1:28" ht="15.75" customHeight="1">
      <c r="A183" s="32"/>
      <c r="B183" s="42"/>
      <c r="C183" s="115"/>
      <c r="D183" s="115"/>
      <c r="E183" s="115"/>
      <c r="F183" s="94"/>
      <c r="G183" s="34"/>
      <c r="H183" s="43"/>
      <c r="I183" s="40"/>
      <c r="J183" s="36"/>
      <c r="K183" s="25"/>
      <c r="M183" s="9">
        <f>(IF(SUM(K177:K182)&gt;0,O183,0))*$N$3</f>
        <v>0</v>
      </c>
      <c r="N183" s="26">
        <f>IF($I$2=$X$6,X183,IF($I$2=$Y$6,Y183,IF($I$2=$Z$6,Z183,IF($I$2=$AA$6,AA183,IF($I$2=$AB$6,AB183,0)))))</f>
        <v>12</v>
      </c>
      <c r="O183" s="26">
        <f>(SUM(K177:K182))*N183</f>
        <v>0</v>
      </c>
      <c r="P183" s="27"/>
      <c r="Q183" s="26"/>
      <c r="R183" s="27"/>
      <c r="S183" s="27"/>
      <c r="T183" s="27"/>
      <c r="U183" s="27"/>
      <c r="V183" s="27"/>
      <c r="X183" s="9">
        <v>12</v>
      </c>
      <c r="Y183" s="9">
        <v>10</v>
      </c>
      <c r="Z183" s="9">
        <v>10</v>
      </c>
      <c r="AA183" s="9">
        <v>12</v>
      </c>
      <c r="AB183" s="9">
        <v>15</v>
      </c>
    </row>
    <row r="184" spans="1:28" ht="15.75" customHeight="1">
      <c r="A184" s="32"/>
      <c r="B184" s="44" t="s">
        <v>192</v>
      </c>
      <c r="C184" s="93"/>
      <c r="D184" s="93"/>
      <c r="E184" s="93"/>
      <c r="F184" s="94" t="s">
        <v>193</v>
      </c>
      <c r="G184" s="34">
        <v>1000</v>
      </c>
      <c r="H184" s="34">
        <v>350</v>
      </c>
      <c r="I184" s="35">
        <v>500</v>
      </c>
      <c r="J184" s="36"/>
      <c r="K184" s="37"/>
      <c r="M184" s="9">
        <f>(K184*IF(K184&gt;0,P184+O184,0))*$N$3</f>
        <v>0</v>
      </c>
      <c r="N184" s="26">
        <f>IF($I$3=$R$6,R184,IF($I$3=$S$6,S184,IF($I$3=$T$6,T184,IF($I$3=$U$6,U184,IF($I$3=$V$6,V184,0)))))</f>
        <v>80</v>
      </c>
      <c r="O184" s="9">
        <f>(G184*I184)/1000000*N184</f>
        <v>40</v>
      </c>
      <c r="P184" s="27">
        <v>25</v>
      </c>
      <c r="Q184" s="26"/>
      <c r="R184" s="27">
        <v>100</v>
      </c>
      <c r="S184" s="27">
        <v>80</v>
      </c>
      <c r="T184" s="27">
        <v>20</v>
      </c>
      <c r="U184" s="27">
        <v>30</v>
      </c>
      <c r="V184" s="27">
        <v>130</v>
      </c>
    </row>
    <row r="185" spans="1:28" ht="15.75" customHeight="1">
      <c r="A185" s="32"/>
      <c r="B185" s="38" t="s">
        <v>194</v>
      </c>
      <c r="C185" s="93"/>
      <c r="D185" s="93"/>
      <c r="E185" s="93"/>
      <c r="F185" s="94"/>
      <c r="G185" s="34">
        <v>1000</v>
      </c>
      <c r="H185" s="39"/>
      <c r="I185" s="40">
        <v>600</v>
      </c>
      <c r="J185" s="36"/>
      <c r="K185" s="25"/>
      <c r="M185" s="9">
        <f>(K185*IF(K185&gt;0,P185+O185,0))*$N$3</f>
        <v>0</v>
      </c>
      <c r="N185" s="26">
        <f>IF($I$3=$R$6,R185,IF($I$3=$S$6,S185,IF($I$3=$T$6,T185,IF($I$3=$U$6,U185,IF($I$3=$V$6,V185,0)))))</f>
        <v>80</v>
      </c>
      <c r="O185" s="9">
        <f>(G185*I185)/1000000*N185</f>
        <v>48</v>
      </c>
      <c r="P185" s="27">
        <v>28</v>
      </c>
      <c r="Q185" s="26"/>
      <c r="R185" s="27">
        <v>100</v>
      </c>
      <c r="S185" s="27">
        <v>80</v>
      </c>
      <c r="T185" s="27">
        <v>20</v>
      </c>
      <c r="U185" s="27">
        <v>30</v>
      </c>
      <c r="V185" s="27">
        <v>130</v>
      </c>
    </row>
    <row r="186" spans="1:28" ht="15.75" customHeight="1">
      <c r="A186" s="32"/>
      <c r="B186" s="38" t="s">
        <v>195</v>
      </c>
      <c r="C186" s="93"/>
      <c r="D186" s="93"/>
      <c r="E186" s="93"/>
      <c r="F186" s="94"/>
      <c r="G186" s="34"/>
      <c r="H186" s="41"/>
      <c r="I186" s="40"/>
      <c r="J186" s="36"/>
      <c r="K186" s="25"/>
      <c r="M186" s="9">
        <f>(K186*IF(K186&gt;0,P186+O186,0))*$N$3</f>
        <v>0</v>
      </c>
      <c r="N186" s="26">
        <f>IF($I$3=$R$6,R186,IF($I$3=$S$6,S186,IF($I$3=$T$6,T186,IF($I$3=$U$6,U186,IF($I$3=$V$6,V186,0)))))</f>
        <v>0</v>
      </c>
      <c r="O186" s="9">
        <f>(G186*I186)/1000000*N186</f>
        <v>0</v>
      </c>
      <c r="P186" s="27"/>
      <c r="Q186" s="26"/>
      <c r="R186" s="27"/>
      <c r="S186" s="27"/>
      <c r="T186" s="27"/>
      <c r="U186" s="27"/>
      <c r="V186" s="27"/>
    </row>
    <row r="187" spans="1:28" ht="15.75" customHeight="1">
      <c r="A187" s="32"/>
      <c r="B187" s="38" t="s">
        <v>196</v>
      </c>
      <c r="C187" s="93"/>
      <c r="D187" s="93"/>
      <c r="E187" s="93"/>
      <c r="F187" s="94"/>
      <c r="G187" s="34"/>
      <c r="H187" s="41"/>
      <c r="I187" s="40"/>
      <c r="J187" s="36"/>
      <c r="K187" s="25"/>
      <c r="M187" s="9">
        <f>(IF(SUM(K184:K186)&gt;0,O187,0))*$N$3</f>
        <v>0</v>
      </c>
      <c r="N187" s="26">
        <f>IF($I$2=$X$6,X187,IF($I$2=$Y$6,Y187,IF($I$2=$Z$6,Z187,IF($I$2=$AA$6,AA187,IF($I$2=$AB$6,AB187,0)))))</f>
        <v>45</v>
      </c>
      <c r="O187" s="26">
        <f>(SUM(K184:K186))*N187</f>
        <v>0</v>
      </c>
      <c r="P187" s="27"/>
      <c r="Q187" s="26"/>
      <c r="R187" s="27"/>
      <c r="S187" s="27"/>
      <c r="T187" s="27"/>
      <c r="U187" s="27"/>
      <c r="V187" s="27"/>
      <c r="X187" s="9">
        <v>45</v>
      </c>
      <c r="Y187" s="9">
        <v>35</v>
      </c>
      <c r="Z187" s="9">
        <v>35</v>
      </c>
      <c r="AA187" s="9">
        <v>45</v>
      </c>
      <c r="AB187" s="9">
        <v>100</v>
      </c>
    </row>
    <row r="188" spans="1:28" ht="15.75" customHeight="1">
      <c r="A188" s="32"/>
      <c r="B188" s="33" t="s">
        <v>197</v>
      </c>
      <c r="C188" s="113"/>
      <c r="D188" s="113"/>
      <c r="E188" s="113"/>
      <c r="F188" s="94" t="s">
        <v>198</v>
      </c>
      <c r="G188" s="34">
        <v>1000</v>
      </c>
      <c r="H188" s="34">
        <v>350</v>
      </c>
      <c r="I188" s="35">
        <v>500</v>
      </c>
      <c r="J188" s="36"/>
      <c r="K188" s="37"/>
      <c r="M188" s="9">
        <f>(K188*IF(K188&gt;0,P188+O188,0))*$N$3</f>
        <v>0</v>
      </c>
      <c r="N188" s="26">
        <f>IF($I$3=$R$6,R188,IF($I$3=$S$6,S188,IF($I$3=$T$6,T188,IF($I$3=$U$6,U188,IF($I$3=$V$6,V188,0)))))</f>
        <v>80</v>
      </c>
      <c r="O188" s="9">
        <f>(G188*I188)/1000000*N188</f>
        <v>40</v>
      </c>
      <c r="P188" s="27">
        <v>25</v>
      </c>
      <c r="Q188" s="26"/>
      <c r="R188" s="27">
        <v>100</v>
      </c>
      <c r="S188" s="27">
        <v>80</v>
      </c>
      <c r="T188" s="27">
        <v>20</v>
      </c>
      <c r="U188" s="27">
        <v>30</v>
      </c>
      <c r="V188" s="27">
        <v>130</v>
      </c>
    </row>
    <row r="189" spans="1:28" ht="15.75" customHeight="1">
      <c r="A189" s="32"/>
      <c r="B189" s="38" t="s">
        <v>199</v>
      </c>
      <c r="C189" s="113"/>
      <c r="D189" s="113"/>
      <c r="E189" s="113"/>
      <c r="F189" s="94"/>
      <c r="G189" s="34">
        <v>1000</v>
      </c>
      <c r="H189" s="39"/>
      <c r="I189" s="40">
        <v>600</v>
      </c>
      <c r="J189" s="36"/>
      <c r="K189" s="25"/>
      <c r="M189" s="9">
        <f>(K189*IF(K189&gt;0,P189+O189,0))*$N$3</f>
        <v>0</v>
      </c>
      <c r="N189" s="26">
        <f>IF($I$3=$R$6,R189,IF($I$3=$S$6,S189,IF($I$3=$T$6,T189,IF($I$3=$U$6,U189,IF($I$3=$V$6,V189,0)))))</f>
        <v>80</v>
      </c>
      <c r="O189" s="9">
        <f>(G189*I189)/1000000*N189</f>
        <v>48</v>
      </c>
      <c r="P189" s="27">
        <v>28</v>
      </c>
      <c r="Q189" s="26"/>
      <c r="R189" s="27">
        <v>100</v>
      </c>
      <c r="S189" s="27">
        <v>80</v>
      </c>
      <c r="T189" s="27">
        <v>20</v>
      </c>
      <c r="U189" s="27">
        <v>30</v>
      </c>
      <c r="V189" s="27">
        <v>130</v>
      </c>
    </row>
    <row r="190" spans="1:28" ht="15.75" customHeight="1">
      <c r="A190" s="32"/>
      <c r="B190" s="38" t="s">
        <v>200</v>
      </c>
      <c r="C190" s="113"/>
      <c r="D190" s="113"/>
      <c r="E190" s="113"/>
      <c r="F190" s="94"/>
      <c r="G190" s="34">
        <v>1000</v>
      </c>
      <c r="H190" s="41"/>
      <c r="I190" s="40">
        <v>700</v>
      </c>
      <c r="J190" s="36"/>
      <c r="K190" s="25"/>
      <c r="M190" s="9">
        <f>(K190*IF(K190&gt;0,P190+O190,0))*$N$3</f>
        <v>0</v>
      </c>
      <c r="N190" s="26">
        <f>IF($I$3=$R$6,R190,IF($I$3=$S$6,S190,IF($I$3=$T$6,T190,IF($I$3=$U$6,U190,IF($I$3=$V$6,V190,0)))))</f>
        <v>80</v>
      </c>
      <c r="O190" s="9">
        <f>(G190*I190)/1000000*N190</f>
        <v>56</v>
      </c>
      <c r="P190" s="27">
        <v>31</v>
      </c>
      <c r="Q190" s="26"/>
      <c r="R190" s="27">
        <v>100</v>
      </c>
      <c r="S190" s="27">
        <v>80</v>
      </c>
      <c r="T190" s="27">
        <v>20</v>
      </c>
      <c r="U190" s="27">
        <v>30</v>
      </c>
      <c r="V190" s="27">
        <v>130</v>
      </c>
    </row>
    <row r="191" spans="1:28" ht="15.75" customHeight="1">
      <c r="A191" s="32"/>
      <c r="B191" s="38" t="s">
        <v>201</v>
      </c>
      <c r="C191" s="113"/>
      <c r="D191" s="113"/>
      <c r="E191" s="113"/>
      <c r="F191" s="94"/>
      <c r="G191" s="34">
        <v>1000</v>
      </c>
      <c r="H191" s="41"/>
      <c r="I191" s="40">
        <v>800</v>
      </c>
      <c r="J191" s="36"/>
      <c r="K191" s="25"/>
      <c r="M191" s="9">
        <f>(K191*IF(K191&gt;0,P191+O191,0))*$N$3</f>
        <v>0</v>
      </c>
      <c r="N191" s="26">
        <f>IF($I$3=$R$6,R191,IF($I$3=$S$6,S191,IF($I$3=$T$6,T191,IF($I$3=$U$6,U191,IF($I$3=$V$6,V191,0)))))</f>
        <v>80</v>
      </c>
      <c r="O191" s="9">
        <f>(G191*I191)/1000000*N191</f>
        <v>64</v>
      </c>
      <c r="P191" s="27">
        <v>34</v>
      </c>
      <c r="Q191" s="26"/>
      <c r="R191" s="27">
        <v>100</v>
      </c>
      <c r="S191" s="27">
        <v>80</v>
      </c>
      <c r="T191" s="27">
        <v>20</v>
      </c>
      <c r="U191" s="27">
        <v>30</v>
      </c>
      <c r="V191" s="27">
        <v>130</v>
      </c>
    </row>
    <row r="192" spans="1:28" ht="15.75" customHeight="1">
      <c r="A192" s="32"/>
      <c r="B192" s="38"/>
      <c r="C192" s="113"/>
      <c r="D192" s="113"/>
      <c r="E192" s="113"/>
      <c r="F192" s="94"/>
      <c r="G192" s="34">
        <v>1000</v>
      </c>
      <c r="H192" s="41"/>
      <c r="I192" s="40">
        <v>900</v>
      </c>
      <c r="J192" s="36"/>
      <c r="K192" s="25"/>
      <c r="M192" s="9">
        <f>(K192*IF(K192&gt;0,P192+O192,0))*$N$3</f>
        <v>0</v>
      </c>
      <c r="N192" s="26">
        <f>IF($I$3=$R$6,R192,IF($I$3=$S$6,S192,IF($I$3=$T$6,T192,IF($I$3=$U$6,U192,IF($I$3=$V$6,V192,0)))))</f>
        <v>80</v>
      </c>
      <c r="O192" s="9">
        <f>(G192*I192)/1000000*N192</f>
        <v>72</v>
      </c>
      <c r="P192" s="27">
        <v>37</v>
      </c>
      <c r="Q192" s="26"/>
      <c r="R192" s="27">
        <v>100</v>
      </c>
      <c r="S192" s="27">
        <v>80</v>
      </c>
      <c r="T192" s="27">
        <v>20</v>
      </c>
      <c r="U192" s="27">
        <v>30</v>
      </c>
      <c r="V192" s="27">
        <v>130</v>
      </c>
    </row>
    <row r="193" spans="1:28" ht="15.75" customHeight="1">
      <c r="A193" s="32"/>
      <c r="B193" s="42" t="s">
        <v>202</v>
      </c>
      <c r="C193" s="113"/>
      <c r="D193" s="113"/>
      <c r="E193" s="113"/>
      <c r="F193" s="94"/>
      <c r="G193" s="34"/>
      <c r="H193" s="43"/>
      <c r="I193" s="40"/>
      <c r="J193" s="36"/>
      <c r="K193" s="25"/>
      <c r="M193" s="9">
        <f>(IF(SUM(K188:K192)&gt;0,O193,0))*$N$3</f>
        <v>0</v>
      </c>
      <c r="N193" s="26">
        <f>IF($I$2=$X$6,X193,IF($I$2=$Y$6,Y193,IF($I$2=$Z$6,Z193,IF($I$2=$AA$6,AA193,IF($I$2=$AB$6,AB193,0)))))</f>
        <v>50</v>
      </c>
      <c r="O193" s="26">
        <f>(SUM(K188:K192))*N193</f>
        <v>0</v>
      </c>
      <c r="P193" s="27"/>
      <c r="Q193" s="26"/>
      <c r="R193" s="27"/>
      <c r="S193" s="27"/>
      <c r="T193" s="27"/>
      <c r="U193" s="27"/>
      <c r="V193" s="27"/>
      <c r="X193" s="9">
        <v>50</v>
      </c>
      <c r="Y193" s="9">
        <v>40</v>
      </c>
      <c r="Z193" s="9">
        <v>40</v>
      </c>
      <c r="AA193" s="9">
        <v>50</v>
      </c>
      <c r="AB193" s="9">
        <v>110</v>
      </c>
    </row>
    <row r="194" spans="1:28" ht="15.75" customHeight="1">
      <c r="A194" s="32"/>
      <c r="B194" s="44" t="s">
        <v>203</v>
      </c>
      <c r="C194" s="113"/>
      <c r="D194" s="113"/>
      <c r="E194" s="113"/>
      <c r="F194" s="94" t="s">
        <v>204</v>
      </c>
      <c r="G194" s="34">
        <v>1000</v>
      </c>
      <c r="H194" s="34">
        <v>350</v>
      </c>
      <c r="I194" s="35">
        <v>200</v>
      </c>
      <c r="J194" s="36"/>
      <c r="K194" s="37"/>
      <c r="M194" s="9">
        <f t="shared" ref="M194:M202" si="39">(K194*IF(K194&gt;0,P194+O194,0))*$N$3</f>
        <v>0</v>
      </c>
      <c r="N194" s="26">
        <f t="shared" ref="N194:N202" si="40">IF($I$3=$R$6,R194,IF($I$3=$S$6,S194,IF($I$3=$T$6,T194,IF($I$3=$U$6,U194,IF($I$3=$V$6,V194,0)))))</f>
        <v>80</v>
      </c>
      <c r="O194" s="9">
        <f t="shared" ref="O194:O202" si="41">(G194*I194)/1000000*N194</f>
        <v>16</v>
      </c>
      <c r="P194" s="27">
        <v>22</v>
      </c>
      <c r="Q194" s="26"/>
      <c r="R194" s="27">
        <v>100</v>
      </c>
      <c r="S194" s="27">
        <v>80</v>
      </c>
      <c r="T194" s="27">
        <v>20</v>
      </c>
      <c r="U194" s="27">
        <v>30</v>
      </c>
      <c r="V194" s="27">
        <v>130</v>
      </c>
    </row>
    <row r="195" spans="1:28" ht="15.75" customHeight="1">
      <c r="A195" s="32"/>
      <c r="B195" s="38" t="s">
        <v>205</v>
      </c>
      <c r="C195" s="113"/>
      <c r="D195" s="113"/>
      <c r="E195" s="113"/>
      <c r="F195" s="94"/>
      <c r="G195" s="34">
        <v>1000</v>
      </c>
      <c r="H195" s="39"/>
      <c r="I195" s="40">
        <v>250</v>
      </c>
      <c r="J195" s="36"/>
      <c r="K195" s="25"/>
      <c r="M195" s="9">
        <f t="shared" si="39"/>
        <v>0</v>
      </c>
      <c r="N195" s="26">
        <f t="shared" si="40"/>
        <v>80</v>
      </c>
      <c r="O195" s="9">
        <f t="shared" si="41"/>
        <v>20</v>
      </c>
      <c r="P195" s="27">
        <v>23</v>
      </c>
      <c r="Q195" s="26"/>
      <c r="R195" s="27">
        <v>100</v>
      </c>
      <c r="S195" s="27">
        <v>80</v>
      </c>
      <c r="T195" s="27">
        <v>20</v>
      </c>
      <c r="U195" s="27">
        <v>30</v>
      </c>
      <c r="V195" s="27">
        <v>130</v>
      </c>
    </row>
    <row r="196" spans="1:28" ht="15.75" customHeight="1">
      <c r="A196" s="32"/>
      <c r="B196" s="38" t="s">
        <v>206</v>
      </c>
      <c r="C196" s="113"/>
      <c r="D196" s="113"/>
      <c r="E196" s="113"/>
      <c r="F196" s="94"/>
      <c r="G196" s="34">
        <v>1000</v>
      </c>
      <c r="H196" s="41"/>
      <c r="I196" s="40">
        <v>300</v>
      </c>
      <c r="J196" s="36"/>
      <c r="K196" s="25"/>
      <c r="M196" s="9">
        <f t="shared" si="39"/>
        <v>0</v>
      </c>
      <c r="N196" s="26">
        <f t="shared" si="40"/>
        <v>80</v>
      </c>
      <c r="O196" s="9">
        <f t="shared" si="41"/>
        <v>24</v>
      </c>
      <c r="P196" s="27">
        <v>24</v>
      </c>
      <c r="Q196" s="26"/>
      <c r="R196" s="27">
        <v>100</v>
      </c>
      <c r="S196" s="27">
        <v>80</v>
      </c>
      <c r="T196" s="27">
        <v>20</v>
      </c>
      <c r="U196" s="27">
        <v>30</v>
      </c>
      <c r="V196" s="27">
        <v>130</v>
      </c>
    </row>
    <row r="197" spans="1:28" ht="15.75" customHeight="1">
      <c r="A197" s="32"/>
      <c r="B197" s="38" t="s">
        <v>207</v>
      </c>
      <c r="C197" s="113"/>
      <c r="D197" s="113"/>
      <c r="E197" s="113"/>
      <c r="F197" s="94"/>
      <c r="G197" s="34">
        <v>1000</v>
      </c>
      <c r="H197" s="41"/>
      <c r="I197" s="40">
        <v>350</v>
      </c>
      <c r="J197" s="36"/>
      <c r="K197" s="25"/>
      <c r="M197" s="9">
        <f t="shared" si="39"/>
        <v>0</v>
      </c>
      <c r="N197" s="26">
        <f t="shared" si="40"/>
        <v>80</v>
      </c>
      <c r="O197" s="9">
        <f t="shared" si="41"/>
        <v>28</v>
      </c>
      <c r="P197" s="27">
        <v>25</v>
      </c>
      <c r="Q197" s="26"/>
      <c r="R197" s="27">
        <v>100</v>
      </c>
      <c r="S197" s="27">
        <v>80</v>
      </c>
      <c r="T197" s="27">
        <v>20</v>
      </c>
      <c r="U197" s="27">
        <v>30</v>
      </c>
      <c r="V197" s="27">
        <v>130</v>
      </c>
    </row>
    <row r="198" spans="1:28" ht="15.75" customHeight="1">
      <c r="A198" s="32"/>
      <c r="B198" s="38" t="s">
        <v>208</v>
      </c>
      <c r="C198" s="113"/>
      <c r="D198" s="113"/>
      <c r="E198" s="113"/>
      <c r="F198" s="94"/>
      <c r="G198" s="34">
        <v>1000</v>
      </c>
      <c r="H198" s="41"/>
      <c r="I198" s="40">
        <v>400</v>
      </c>
      <c r="J198" s="36"/>
      <c r="K198" s="25"/>
      <c r="M198" s="9">
        <f t="shared" si="39"/>
        <v>0</v>
      </c>
      <c r="N198" s="26">
        <f t="shared" si="40"/>
        <v>80</v>
      </c>
      <c r="O198" s="9">
        <f t="shared" si="41"/>
        <v>32</v>
      </c>
      <c r="P198" s="27">
        <v>26</v>
      </c>
      <c r="Q198" s="26"/>
      <c r="R198" s="27">
        <v>100</v>
      </c>
      <c r="S198" s="27">
        <v>80</v>
      </c>
      <c r="T198" s="27">
        <v>20</v>
      </c>
      <c r="U198" s="27">
        <v>30</v>
      </c>
      <c r="V198" s="27">
        <v>130</v>
      </c>
    </row>
    <row r="199" spans="1:28" ht="15.75" customHeight="1">
      <c r="A199" s="32"/>
      <c r="B199" s="38" t="s">
        <v>209</v>
      </c>
      <c r="C199" s="113"/>
      <c r="D199" s="113"/>
      <c r="E199" s="113"/>
      <c r="F199" s="94"/>
      <c r="G199" s="34">
        <v>1000</v>
      </c>
      <c r="H199" s="41"/>
      <c r="I199" s="40">
        <v>450</v>
      </c>
      <c r="J199" s="36"/>
      <c r="K199" s="25"/>
      <c r="M199" s="9">
        <f t="shared" si="39"/>
        <v>0</v>
      </c>
      <c r="N199" s="26">
        <f t="shared" si="40"/>
        <v>80</v>
      </c>
      <c r="O199" s="9">
        <f t="shared" si="41"/>
        <v>36</v>
      </c>
      <c r="P199" s="27">
        <v>27</v>
      </c>
      <c r="Q199" s="26"/>
      <c r="R199" s="27">
        <v>100</v>
      </c>
      <c r="S199" s="27">
        <v>80</v>
      </c>
      <c r="T199" s="27">
        <v>20</v>
      </c>
      <c r="U199" s="27">
        <v>30</v>
      </c>
      <c r="V199" s="27">
        <v>130</v>
      </c>
    </row>
    <row r="200" spans="1:28" ht="15.75" customHeight="1">
      <c r="A200" s="32"/>
      <c r="B200" s="38" t="s">
        <v>210</v>
      </c>
      <c r="C200" s="113"/>
      <c r="D200" s="113"/>
      <c r="E200" s="113"/>
      <c r="F200" s="94"/>
      <c r="G200" s="34">
        <v>1000</v>
      </c>
      <c r="H200" s="41"/>
      <c r="I200" s="40">
        <v>500</v>
      </c>
      <c r="J200" s="36"/>
      <c r="K200" s="25"/>
      <c r="M200" s="9">
        <f t="shared" si="39"/>
        <v>0</v>
      </c>
      <c r="N200" s="26">
        <f t="shared" si="40"/>
        <v>80</v>
      </c>
      <c r="O200" s="9">
        <f t="shared" si="41"/>
        <v>40</v>
      </c>
      <c r="P200" s="27">
        <v>28</v>
      </c>
      <c r="Q200" s="26"/>
      <c r="R200" s="27">
        <v>100</v>
      </c>
      <c r="S200" s="27">
        <v>80</v>
      </c>
      <c r="T200" s="27">
        <v>20</v>
      </c>
      <c r="U200" s="27">
        <v>30</v>
      </c>
      <c r="V200" s="27">
        <v>130</v>
      </c>
    </row>
    <row r="201" spans="1:28" ht="15.75" customHeight="1">
      <c r="A201" s="32"/>
      <c r="B201" s="38" t="s">
        <v>211</v>
      </c>
      <c r="C201" s="113"/>
      <c r="D201" s="113"/>
      <c r="E201" s="113"/>
      <c r="F201" s="94"/>
      <c r="G201" s="34">
        <v>1000</v>
      </c>
      <c r="H201" s="41"/>
      <c r="I201" s="40">
        <v>550</v>
      </c>
      <c r="J201" s="36"/>
      <c r="K201" s="25"/>
      <c r="M201" s="9">
        <f t="shared" si="39"/>
        <v>0</v>
      </c>
      <c r="N201" s="26">
        <f t="shared" si="40"/>
        <v>80</v>
      </c>
      <c r="O201" s="9">
        <f t="shared" si="41"/>
        <v>44</v>
      </c>
      <c r="P201" s="27">
        <v>29</v>
      </c>
      <c r="Q201" s="26"/>
      <c r="R201" s="27">
        <v>100</v>
      </c>
      <c r="S201" s="27">
        <v>80</v>
      </c>
      <c r="T201" s="27">
        <v>20</v>
      </c>
      <c r="U201" s="27">
        <v>30</v>
      </c>
      <c r="V201" s="27">
        <v>130</v>
      </c>
    </row>
    <row r="202" spans="1:28" ht="15.75" customHeight="1">
      <c r="A202" s="32"/>
      <c r="B202" s="38"/>
      <c r="C202" s="113"/>
      <c r="D202" s="113"/>
      <c r="E202" s="113"/>
      <c r="F202" s="94"/>
      <c r="G202" s="34">
        <v>1000</v>
      </c>
      <c r="H202" s="41"/>
      <c r="I202" s="40">
        <v>600</v>
      </c>
      <c r="J202" s="36"/>
      <c r="K202" s="25"/>
      <c r="M202" s="9">
        <f t="shared" si="39"/>
        <v>0</v>
      </c>
      <c r="N202" s="26">
        <f t="shared" si="40"/>
        <v>80</v>
      </c>
      <c r="O202" s="9">
        <f t="shared" si="41"/>
        <v>48</v>
      </c>
      <c r="P202" s="27">
        <v>30</v>
      </c>
      <c r="Q202" s="26"/>
      <c r="R202" s="27">
        <v>100</v>
      </c>
      <c r="S202" s="27">
        <v>80</v>
      </c>
      <c r="T202" s="27">
        <v>20</v>
      </c>
      <c r="U202" s="27">
        <v>30</v>
      </c>
      <c r="V202" s="27">
        <v>130</v>
      </c>
    </row>
    <row r="203" spans="1:28" ht="15.75" customHeight="1">
      <c r="A203" s="32"/>
      <c r="B203" s="45" t="s">
        <v>212</v>
      </c>
      <c r="C203" s="113"/>
      <c r="D203" s="113"/>
      <c r="E203" s="113"/>
      <c r="F203" s="94"/>
      <c r="G203" s="34"/>
      <c r="H203" s="43"/>
      <c r="I203" s="40"/>
      <c r="J203" s="36"/>
      <c r="K203" s="25"/>
      <c r="M203" s="9">
        <f>(IF(SUM(K194:K202)&gt;0,O203,0))*$N$3</f>
        <v>0</v>
      </c>
      <c r="N203" s="26">
        <f>IF($I$2=$X$6,X203,IF($I$2=$Y$6,Y203,IF($I$2=$Z$6,Z203,IF($I$2=$AA$6,AA203,IF($I$2=$AB$6,AB203,0)))))</f>
        <v>6</v>
      </c>
      <c r="O203" s="26">
        <f>(SUM(K194:K202))*N203</f>
        <v>0</v>
      </c>
      <c r="P203" s="27"/>
      <c r="Q203" s="26"/>
      <c r="R203" s="27"/>
      <c r="S203" s="27"/>
      <c r="T203" s="27"/>
      <c r="U203" s="27"/>
      <c r="V203" s="27"/>
      <c r="X203" s="9">
        <v>6</v>
      </c>
      <c r="Y203" s="9">
        <v>3</v>
      </c>
      <c r="Z203" s="9">
        <v>3</v>
      </c>
      <c r="AA203" s="9">
        <v>6</v>
      </c>
      <c r="AB203" s="9">
        <v>10</v>
      </c>
    </row>
    <row r="204" spans="1:28" ht="15.75" customHeight="1">
      <c r="A204" s="32"/>
      <c r="B204" s="33" t="s">
        <v>213</v>
      </c>
      <c r="C204" s="113"/>
      <c r="D204" s="113"/>
      <c r="E204" s="113"/>
      <c r="F204" s="94" t="s">
        <v>214</v>
      </c>
      <c r="G204" s="34">
        <v>1000</v>
      </c>
      <c r="H204" s="46">
        <v>350</v>
      </c>
      <c r="I204" s="40">
        <v>500</v>
      </c>
      <c r="J204" s="36"/>
      <c r="K204" s="25"/>
      <c r="M204" s="9">
        <f t="shared" ref="M204:M214" si="42">(K204*IF(K204&gt;0,P204+O204,0))*$N$3</f>
        <v>0</v>
      </c>
      <c r="N204" s="26">
        <f t="shared" ref="N204:N214" si="43">IF($I$3=$R$6,R204,IF($I$3=$S$6,S204,IF($I$3=$T$6,T204,IF($I$3=$U$6,U204,IF($I$3=$V$6,V204,0)))))</f>
        <v>80</v>
      </c>
      <c r="O204" s="9">
        <f t="shared" ref="O204:O214" si="44">(G204*I204)/1000000*N204</f>
        <v>40</v>
      </c>
      <c r="P204" s="27">
        <v>25</v>
      </c>
      <c r="Q204" s="26"/>
      <c r="R204" s="27">
        <v>100</v>
      </c>
      <c r="S204" s="27">
        <v>80</v>
      </c>
      <c r="T204" s="27">
        <v>20</v>
      </c>
      <c r="U204" s="27">
        <v>30</v>
      </c>
      <c r="V204" s="27">
        <v>130</v>
      </c>
    </row>
    <row r="205" spans="1:28" ht="15.75" customHeight="1">
      <c r="A205" s="32"/>
      <c r="B205" s="38" t="s">
        <v>215</v>
      </c>
      <c r="C205" s="113"/>
      <c r="D205" s="113"/>
      <c r="E205" s="113"/>
      <c r="F205" s="94"/>
      <c r="G205" s="34">
        <v>1000</v>
      </c>
      <c r="H205" s="39"/>
      <c r="I205" s="40">
        <v>550</v>
      </c>
      <c r="J205" s="36"/>
      <c r="K205" s="25"/>
      <c r="M205" s="9">
        <f t="shared" si="42"/>
        <v>0</v>
      </c>
      <c r="N205" s="26">
        <f t="shared" si="43"/>
        <v>80</v>
      </c>
      <c r="O205" s="9">
        <f t="shared" si="44"/>
        <v>44</v>
      </c>
      <c r="P205" s="27">
        <v>26</v>
      </c>
      <c r="Q205" s="26"/>
      <c r="R205" s="27">
        <v>100</v>
      </c>
      <c r="S205" s="27">
        <v>80</v>
      </c>
      <c r="T205" s="27">
        <v>20</v>
      </c>
      <c r="U205" s="27">
        <v>30</v>
      </c>
      <c r="V205" s="27">
        <v>130</v>
      </c>
    </row>
    <row r="206" spans="1:28" ht="15.75" customHeight="1">
      <c r="A206" s="32"/>
      <c r="B206" s="38" t="s">
        <v>216</v>
      </c>
      <c r="C206" s="113"/>
      <c r="D206" s="113"/>
      <c r="E206" s="113"/>
      <c r="F206" s="94"/>
      <c r="G206" s="34">
        <v>1000</v>
      </c>
      <c r="H206" s="41"/>
      <c r="I206" s="40">
        <v>600</v>
      </c>
      <c r="J206" s="36"/>
      <c r="K206" s="25"/>
      <c r="M206" s="9">
        <f t="shared" si="42"/>
        <v>0</v>
      </c>
      <c r="N206" s="26">
        <f t="shared" si="43"/>
        <v>80</v>
      </c>
      <c r="O206" s="9">
        <f t="shared" si="44"/>
        <v>48</v>
      </c>
      <c r="P206" s="27">
        <v>27</v>
      </c>
      <c r="Q206" s="26"/>
      <c r="R206" s="27">
        <v>100</v>
      </c>
      <c r="S206" s="27">
        <v>80</v>
      </c>
      <c r="T206" s="27">
        <v>20</v>
      </c>
      <c r="U206" s="27">
        <v>30</v>
      </c>
      <c r="V206" s="27">
        <v>130</v>
      </c>
    </row>
    <row r="207" spans="1:28" ht="15.75" customHeight="1">
      <c r="A207" s="32"/>
      <c r="B207" s="38" t="s">
        <v>217</v>
      </c>
      <c r="C207" s="113"/>
      <c r="D207" s="113"/>
      <c r="E207" s="113"/>
      <c r="F207" s="94"/>
      <c r="G207" s="34">
        <v>1000</v>
      </c>
      <c r="H207" s="41"/>
      <c r="I207" s="40">
        <v>650</v>
      </c>
      <c r="J207" s="36"/>
      <c r="K207" s="25"/>
      <c r="M207" s="9">
        <f t="shared" si="42"/>
        <v>0</v>
      </c>
      <c r="N207" s="26">
        <f t="shared" si="43"/>
        <v>80</v>
      </c>
      <c r="O207" s="9">
        <f t="shared" si="44"/>
        <v>52</v>
      </c>
      <c r="P207" s="27">
        <v>28</v>
      </c>
      <c r="Q207" s="26"/>
      <c r="R207" s="27">
        <v>100</v>
      </c>
      <c r="S207" s="27">
        <v>80</v>
      </c>
      <c r="T207" s="27">
        <v>20</v>
      </c>
      <c r="U207" s="27">
        <v>30</v>
      </c>
      <c r="V207" s="27">
        <v>130</v>
      </c>
    </row>
    <row r="208" spans="1:28" ht="15.75" customHeight="1">
      <c r="A208" s="32"/>
      <c r="B208" s="38" t="s">
        <v>218</v>
      </c>
      <c r="C208" s="113"/>
      <c r="D208" s="113"/>
      <c r="E208" s="113"/>
      <c r="F208" s="94"/>
      <c r="G208" s="34">
        <v>1000</v>
      </c>
      <c r="H208" s="41"/>
      <c r="I208" s="40">
        <v>700</v>
      </c>
      <c r="J208" s="36"/>
      <c r="K208" s="25"/>
      <c r="M208" s="9">
        <f t="shared" si="42"/>
        <v>0</v>
      </c>
      <c r="N208" s="26">
        <f t="shared" si="43"/>
        <v>80</v>
      </c>
      <c r="O208" s="9">
        <f t="shared" si="44"/>
        <v>56</v>
      </c>
      <c r="P208" s="27">
        <v>29</v>
      </c>
      <c r="Q208" s="26"/>
      <c r="R208" s="27">
        <v>100</v>
      </c>
      <c r="S208" s="27">
        <v>80</v>
      </c>
      <c r="T208" s="27">
        <v>20</v>
      </c>
      <c r="U208" s="27">
        <v>30</v>
      </c>
      <c r="V208" s="27">
        <v>130</v>
      </c>
    </row>
    <row r="209" spans="1:28" ht="15.75" customHeight="1">
      <c r="A209" s="32"/>
      <c r="B209" s="38" t="s">
        <v>219</v>
      </c>
      <c r="C209" s="113"/>
      <c r="D209" s="113"/>
      <c r="E209" s="113"/>
      <c r="F209" s="94"/>
      <c r="G209" s="34">
        <v>1000</v>
      </c>
      <c r="H209" s="41"/>
      <c r="I209" s="40">
        <v>750</v>
      </c>
      <c r="J209" s="36"/>
      <c r="K209" s="25"/>
      <c r="M209" s="9">
        <f t="shared" si="42"/>
        <v>0</v>
      </c>
      <c r="N209" s="26">
        <f t="shared" si="43"/>
        <v>80</v>
      </c>
      <c r="O209" s="9">
        <f t="shared" si="44"/>
        <v>60</v>
      </c>
      <c r="P209" s="27">
        <v>30</v>
      </c>
      <c r="Q209" s="26"/>
      <c r="R209" s="27">
        <v>100</v>
      </c>
      <c r="S209" s="27">
        <v>80</v>
      </c>
      <c r="T209" s="27">
        <v>20</v>
      </c>
      <c r="U209" s="27">
        <v>30</v>
      </c>
      <c r="V209" s="27">
        <v>130</v>
      </c>
    </row>
    <row r="210" spans="1:28" ht="15.75" customHeight="1">
      <c r="A210" s="32"/>
      <c r="B210" s="38" t="s">
        <v>220</v>
      </c>
      <c r="C210" s="113"/>
      <c r="D210" s="113"/>
      <c r="E210" s="113"/>
      <c r="F210" s="94"/>
      <c r="G210" s="34">
        <v>1000</v>
      </c>
      <c r="H210" s="41"/>
      <c r="I210" s="40">
        <v>800</v>
      </c>
      <c r="J210" s="36"/>
      <c r="K210" s="25"/>
      <c r="M210" s="9">
        <f t="shared" si="42"/>
        <v>0</v>
      </c>
      <c r="N210" s="26">
        <f t="shared" si="43"/>
        <v>80</v>
      </c>
      <c r="O210" s="9">
        <f t="shared" si="44"/>
        <v>64</v>
      </c>
      <c r="P210" s="27">
        <v>31</v>
      </c>
      <c r="Q210" s="26"/>
      <c r="R210" s="27">
        <v>100</v>
      </c>
      <c r="S210" s="27">
        <v>80</v>
      </c>
      <c r="T210" s="27">
        <v>20</v>
      </c>
      <c r="U210" s="27">
        <v>30</v>
      </c>
      <c r="V210" s="27">
        <v>130</v>
      </c>
    </row>
    <row r="211" spans="1:28" ht="15.75" customHeight="1">
      <c r="A211" s="32"/>
      <c r="B211" s="38" t="s">
        <v>221</v>
      </c>
      <c r="C211" s="113"/>
      <c r="D211" s="113"/>
      <c r="E211" s="113"/>
      <c r="F211" s="94"/>
      <c r="G211" s="34">
        <v>1000</v>
      </c>
      <c r="H211" s="41"/>
      <c r="I211" s="40">
        <v>850</v>
      </c>
      <c r="J211" s="36"/>
      <c r="K211" s="25"/>
      <c r="M211" s="9">
        <f t="shared" si="42"/>
        <v>0</v>
      </c>
      <c r="N211" s="26">
        <f t="shared" si="43"/>
        <v>80</v>
      </c>
      <c r="O211" s="9">
        <f t="shared" si="44"/>
        <v>68</v>
      </c>
      <c r="P211" s="27">
        <v>32</v>
      </c>
      <c r="Q211" s="26"/>
      <c r="R211" s="27">
        <v>100</v>
      </c>
      <c r="S211" s="27">
        <v>80</v>
      </c>
      <c r="T211" s="27">
        <v>20</v>
      </c>
      <c r="U211" s="27">
        <v>30</v>
      </c>
      <c r="V211" s="27">
        <v>130</v>
      </c>
    </row>
    <row r="212" spans="1:28" ht="15.75" customHeight="1">
      <c r="A212" s="32"/>
      <c r="B212" s="38" t="s">
        <v>222</v>
      </c>
      <c r="C212" s="113"/>
      <c r="D212" s="113"/>
      <c r="E212" s="113"/>
      <c r="F212" s="94"/>
      <c r="G212" s="34">
        <v>1000</v>
      </c>
      <c r="H212" s="41"/>
      <c r="I212" s="40">
        <v>900</v>
      </c>
      <c r="J212" s="36"/>
      <c r="K212" s="25"/>
      <c r="M212" s="9">
        <f t="shared" si="42"/>
        <v>0</v>
      </c>
      <c r="N212" s="26">
        <f t="shared" si="43"/>
        <v>80</v>
      </c>
      <c r="O212" s="9">
        <f t="shared" si="44"/>
        <v>72</v>
      </c>
      <c r="P212" s="27">
        <v>33</v>
      </c>
      <c r="Q212" s="26"/>
      <c r="R212" s="27">
        <v>100</v>
      </c>
      <c r="S212" s="27">
        <v>80</v>
      </c>
      <c r="T212" s="27">
        <v>20</v>
      </c>
      <c r="U212" s="27">
        <v>30</v>
      </c>
      <c r="V212" s="27">
        <v>130</v>
      </c>
    </row>
    <row r="213" spans="1:28" ht="15.75" customHeight="1">
      <c r="A213" s="32"/>
      <c r="B213" s="38" t="s">
        <v>223</v>
      </c>
      <c r="C213" s="113"/>
      <c r="D213" s="113"/>
      <c r="E213" s="113"/>
      <c r="F213" s="94"/>
      <c r="G213" s="34">
        <v>1000</v>
      </c>
      <c r="H213" s="41"/>
      <c r="I213" s="40">
        <v>950</v>
      </c>
      <c r="J213" s="36"/>
      <c r="K213" s="25"/>
      <c r="M213" s="9">
        <f t="shared" si="42"/>
        <v>0</v>
      </c>
      <c r="N213" s="26">
        <f t="shared" si="43"/>
        <v>80</v>
      </c>
      <c r="O213" s="9">
        <f t="shared" si="44"/>
        <v>76</v>
      </c>
      <c r="P213" s="27">
        <v>34</v>
      </c>
      <c r="Q213" s="26"/>
      <c r="R213" s="27">
        <v>100</v>
      </c>
      <c r="S213" s="27">
        <v>80</v>
      </c>
      <c r="T213" s="27">
        <v>20</v>
      </c>
      <c r="U213" s="27">
        <v>30</v>
      </c>
      <c r="V213" s="27">
        <v>130</v>
      </c>
    </row>
    <row r="214" spans="1:28" ht="15.75" customHeight="1">
      <c r="A214" s="32"/>
      <c r="B214" s="38"/>
      <c r="C214" s="113"/>
      <c r="D214" s="113"/>
      <c r="E214" s="113"/>
      <c r="F214" s="94"/>
      <c r="G214" s="34">
        <v>1000</v>
      </c>
      <c r="H214" s="41"/>
      <c r="I214" s="40">
        <v>1000</v>
      </c>
      <c r="J214" s="36"/>
      <c r="K214" s="25"/>
      <c r="M214" s="9">
        <f t="shared" si="42"/>
        <v>0</v>
      </c>
      <c r="N214" s="26">
        <f t="shared" si="43"/>
        <v>80</v>
      </c>
      <c r="O214" s="9">
        <f t="shared" si="44"/>
        <v>80</v>
      </c>
      <c r="P214" s="27">
        <v>35</v>
      </c>
      <c r="Q214" s="26"/>
      <c r="R214" s="27">
        <v>100</v>
      </c>
      <c r="S214" s="27">
        <v>80</v>
      </c>
      <c r="T214" s="27">
        <v>20</v>
      </c>
      <c r="U214" s="27">
        <v>30</v>
      </c>
      <c r="V214" s="27">
        <v>130</v>
      </c>
    </row>
    <row r="215" spans="1:28" ht="15.75" customHeight="1">
      <c r="A215" s="32"/>
      <c r="B215" s="42" t="s">
        <v>224</v>
      </c>
      <c r="C215" s="113"/>
      <c r="D215" s="113"/>
      <c r="E215" s="113"/>
      <c r="F215" s="94"/>
      <c r="G215" s="34"/>
      <c r="H215" s="43"/>
      <c r="I215" s="59"/>
      <c r="J215" s="36"/>
      <c r="K215" s="60"/>
      <c r="M215" s="9">
        <f>(IF(SUM(K204:K214)&gt;0,O215,0))*$N$3</f>
        <v>0</v>
      </c>
      <c r="N215" s="26">
        <f>IF($I$2=$X$6,X215,IF($I$2=$Y$6,Y215,IF($I$2=$Z$6,Z215,IF($I$2=$AA$6,AA215,IF($I$2=$AB$6,AB215,0)))))</f>
        <v>12</v>
      </c>
      <c r="O215" s="26">
        <f>(SUM(K204:K214))*N215</f>
        <v>0</v>
      </c>
      <c r="P215" s="27"/>
      <c r="Q215" s="26"/>
      <c r="R215" s="27"/>
      <c r="S215" s="27"/>
      <c r="T215" s="27"/>
      <c r="U215" s="27"/>
      <c r="V215" s="27"/>
      <c r="X215" s="9">
        <v>12</v>
      </c>
      <c r="Y215" s="9">
        <v>6</v>
      </c>
      <c r="Z215" s="9">
        <v>6</v>
      </c>
      <c r="AA215" s="9">
        <v>12</v>
      </c>
      <c r="AB215" s="9">
        <v>15</v>
      </c>
    </row>
    <row r="216" spans="1:28" ht="15.75" customHeight="1">
      <c r="A216" s="32"/>
      <c r="B216" s="44" t="s">
        <v>225</v>
      </c>
      <c r="C216" s="113"/>
      <c r="D216" s="113"/>
      <c r="E216" s="113"/>
      <c r="F216" s="94" t="s">
        <v>226</v>
      </c>
      <c r="G216" s="34">
        <v>1000</v>
      </c>
      <c r="H216" s="34">
        <v>350</v>
      </c>
      <c r="I216" s="35">
        <v>450</v>
      </c>
      <c r="J216" s="36"/>
      <c r="K216" s="37"/>
      <c r="M216" s="9">
        <f t="shared" ref="M216:M227" si="45">(K216*IF(K216&gt;0,P216+O216,0))*$N$3</f>
        <v>0</v>
      </c>
      <c r="N216" s="26">
        <f t="shared" ref="N216:N227" si="46">IF($I$3=$R$6,R216,IF($I$3=$S$6,S216,IF($I$3=$T$6,T216,IF($I$3=$U$6,U216,IF($I$3=$V$6,V216,0)))))</f>
        <v>80</v>
      </c>
      <c r="O216" s="9">
        <f t="shared" ref="O216:O227" si="47">((G216*I216)/1000000*N216)/2</f>
        <v>18</v>
      </c>
      <c r="P216" s="27">
        <v>25</v>
      </c>
      <c r="Q216" s="26"/>
      <c r="R216" s="27">
        <v>100</v>
      </c>
      <c r="S216" s="27">
        <v>80</v>
      </c>
      <c r="T216" s="27">
        <v>20</v>
      </c>
      <c r="U216" s="27">
        <v>30</v>
      </c>
      <c r="V216" s="27">
        <v>130</v>
      </c>
    </row>
    <row r="217" spans="1:28" ht="15.75" customHeight="1">
      <c r="A217" s="32"/>
      <c r="B217" s="38" t="s">
        <v>227</v>
      </c>
      <c r="C217" s="113"/>
      <c r="D217" s="113"/>
      <c r="E217" s="113"/>
      <c r="F217" s="94"/>
      <c r="G217" s="34">
        <v>1000</v>
      </c>
      <c r="H217" s="39"/>
      <c r="I217" s="40">
        <v>500</v>
      </c>
      <c r="J217" s="36"/>
      <c r="K217" s="25"/>
      <c r="M217" s="9">
        <f t="shared" si="45"/>
        <v>0</v>
      </c>
      <c r="N217" s="26">
        <f t="shared" si="46"/>
        <v>80</v>
      </c>
      <c r="O217" s="9">
        <f t="shared" si="47"/>
        <v>20</v>
      </c>
      <c r="P217" s="27">
        <v>26</v>
      </c>
      <c r="Q217" s="26"/>
      <c r="R217" s="27">
        <v>100</v>
      </c>
      <c r="S217" s="27">
        <v>80</v>
      </c>
      <c r="T217" s="27">
        <v>20</v>
      </c>
      <c r="U217" s="27">
        <v>30</v>
      </c>
      <c r="V217" s="27">
        <v>130</v>
      </c>
    </row>
    <row r="218" spans="1:28" ht="15.75" customHeight="1">
      <c r="A218" s="32"/>
      <c r="B218" s="38" t="s">
        <v>228</v>
      </c>
      <c r="C218" s="113"/>
      <c r="D218" s="113"/>
      <c r="E218" s="113"/>
      <c r="F218" s="94"/>
      <c r="G218" s="34">
        <v>1000</v>
      </c>
      <c r="H218" s="41"/>
      <c r="I218" s="40">
        <v>550</v>
      </c>
      <c r="J218" s="36"/>
      <c r="K218" s="25"/>
      <c r="M218" s="9">
        <f t="shared" si="45"/>
        <v>0</v>
      </c>
      <c r="N218" s="26">
        <f t="shared" si="46"/>
        <v>80</v>
      </c>
      <c r="O218" s="9">
        <f t="shared" si="47"/>
        <v>22</v>
      </c>
      <c r="P218" s="27">
        <v>27</v>
      </c>
      <c r="Q218" s="26"/>
      <c r="R218" s="27">
        <v>100</v>
      </c>
      <c r="S218" s="27">
        <v>80</v>
      </c>
      <c r="T218" s="27">
        <v>20</v>
      </c>
      <c r="U218" s="27">
        <v>30</v>
      </c>
      <c r="V218" s="27">
        <v>130</v>
      </c>
    </row>
    <row r="219" spans="1:28" ht="15.75" customHeight="1">
      <c r="A219" s="32"/>
      <c r="B219" s="38" t="s">
        <v>229</v>
      </c>
      <c r="C219" s="113"/>
      <c r="D219" s="113"/>
      <c r="E219" s="113"/>
      <c r="F219" s="94"/>
      <c r="G219" s="34">
        <v>1000</v>
      </c>
      <c r="H219" s="41"/>
      <c r="I219" s="40">
        <v>600</v>
      </c>
      <c r="J219" s="36"/>
      <c r="K219" s="25"/>
      <c r="M219" s="9">
        <f t="shared" si="45"/>
        <v>0</v>
      </c>
      <c r="N219" s="26">
        <f t="shared" si="46"/>
        <v>80</v>
      </c>
      <c r="O219" s="9">
        <f t="shared" si="47"/>
        <v>24</v>
      </c>
      <c r="P219" s="27">
        <v>28</v>
      </c>
      <c r="Q219" s="26"/>
      <c r="R219" s="27">
        <v>100</v>
      </c>
      <c r="S219" s="27">
        <v>80</v>
      </c>
      <c r="T219" s="27">
        <v>20</v>
      </c>
      <c r="U219" s="27">
        <v>30</v>
      </c>
      <c r="V219" s="27">
        <v>130</v>
      </c>
    </row>
    <row r="220" spans="1:28" ht="15.75" customHeight="1">
      <c r="A220" s="32"/>
      <c r="B220" s="38" t="s">
        <v>230</v>
      </c>
      <c r="C220" s="113"/>
      <c r="D220" s="113"/>
      <c r="E220" s="113"/>
      <c r="F220" s="94"/>
      <c r="G220" s="34">
        <v>1000</v>
      </c>
      <c r="H220" s="41"/>
      <c r="I220" s="40">
        <v>650</v>
      </c>
      <c r="J220" s="36"/>
      <c r="K220" s="25"/>
      <c r="M220" s="9">
        <f t="shared" si="45"/>
        <v>0</v>
      </c>
      <c r="N220" s="26">
        <f t="shared" si="46"/>
        <v>80</v>
      </c>
      <c r="O220" s="9">
        <f t="shared" si="47"/>
        <v>26</v>
      </c>
      <c r="P220" s="27">
        <v>29</v>
      </c>
      <c r="Q220" s="26"/>
      <c r="R220" s="27">
        <v>100</v>
      </c>
      <c r="S220" s="27">
        <v>80</v>
      </c>
      <c r="T220" s="27">
        <v>20</v>
      </c>
      <c r="U220" s="27">
        <v>30</v>
      </c>
      <c r="V220" s="27">
        <v>130</v>
      </c>
    </row>
    <row r="221" spans="1:28" ht="15.75" customHeight="1">
      <c r="A221" s="32"/>
      <c r="B221" s="38" t="s">
        <v>231</v>
      </c>
      <c r="C221" s="113"/>
      <c r="D221" s="113"/>
      <c r="E221" s="113"/>
      <c r="F221" s="94"/>
      <c r="G221" s="34">
        <v>1000</v>
      </c>
      <c r="H221" s="41"/>
      <c r="I221" s="40">
        <v>700</v>
      </c>
      <c r="J221" s="36"/>
      <c r="K221" s="25"/>
      <c r="M221" s="9">
        <f t="shared" si="45"/>
        <v>0</v>
      </c>
      <c r="N221" s="26">
        <f t="shared" si="46"/>
        <v>80</v>
      </c>
      <c r="O221" s="9">
        <f t="shared" si="47"/>
        <v>28</v>
      </c>
      <c r="P221" s="27">
        <v>30</v>
      </c>
      <c r="Q221" s="26"/>
      <c r="R221" s="27">
        <v>100</v>
      </c>
      <c r="S221" s="27">
        <v>80</v>
      </c>
      <c r="T221" s="27">
        <v>20</v>
      </c>
      <c r="U221" s="27">
        <v>30</v>
      </c>
      <c r="V221" s="27">
        <v>130</v>
      </c>
    </row>
    <row r="222" spans="1:28" ht="15.75" customHeight="1">
      <c r="A222" s="32"/>
      <c r="B222" s="38" t="s">
        <v>232</v>
      </c>
      <c r="C222" s="113"/>
      <c r="D222" s="113"/>
      <c r="E222" s="113"/>
      <c r="F222" s="94"/>
      <c r="G222" s="34">
        <v>1000</v>
      </c>
      <c r="H222" s="41"/>
      <c r="I222" s="40">
        <v>750</v>
      </c>
      <c r="J222" s="36"/>
      <c r="K222" s="25"/>
      <c r="M222" s="9">
        <f t="shared" si="45"/>
        <v>0</v>
      </c>
      <c r="N222" s="26">
        <f t="shared" si="46"/>
        <v>80</v>
      </c>
      <c r="O222" s="9">
        <f t="shared" si="47"/>
        <v>30</v>
      </c>
      <c r="P222" s="27">
        <v>31</v>
      </c>
      <c r="Q222" s="26"/>
      <c r="R222" s="27">
        <v>100</v>
      </c>
      <c r="S222" s="27">
        <v>80</v>
      </c>
      <c r="T222" s="27">
        <v>20</v>
      </c>
      <c r="U222" s="27">
        <v>30</v>
      </c>
      <c r="V222" s="27">
        <v>130</v>
      </c>
    </row>
    <row r="223" spans="1:28" ht="15.75" customHeight="1">
      <c r="A223" s="32"/>
      <c r="B223" s="38" t="s">
        <v>233</v>
      </c>
      <c r="C223" s="113"/>
      <c r="D223" s="113"/>
      <c r="E223" s="113"/>
      <c r="F223" s="94"/>
      <c r="G223" s="34">
        <v>1000</v>
      </c>
      <c r="H223" s="41"/>
      <c r="I223" s="40">
        <v>800</v>
      </c>
      <c r="J223" s="36"/>
      <c r="K223" s="25"/>
      <c r="M223" s="9">
        <f t="shared" si="45"/>
        <v>0</v>
      </c>
      <c r="N223" s="26">
        <f t="shared" si="46"/>
        <v>80</v>
      </c>
      <c r="O223" s="9">
        <f t="shared" si="47"/>
        <v>32</v>
      </c>
      <c r="P223" s="27">
        <v>32</v>
      </c>
      <c r="Q223" s="26"/>
      <c r="R223" s="27">
        <v>100</v>
      </c>
      <c r="S223" s="27">
        <v>80</v>
      </c>
      <c r="T223" s="27">
        <v>20</v>
      </c>
      <c r="U223" s="27">
        <v>30</v>
      </c>
      <c r="V223" s="27">
        <v>130</v>
      </c>
    </row>
    <row r="224" spans="1:28" ht="15.75" customHeight="1">
      <c r="A224" s="32"/>
      <c r="B224" s="38" t="s">
        <v>234</v>
      </c>
      <c r="C224" s="113"/>
      <c r="D224" s="113"/>
      <c r="E224" s="113"/>
      <c r="F224" s="94"/>
      <c r="G224" s="34">
        <v>1000</v>
      </c>
      <c r="H224" s="41"/>
      <c r="I224" s="40">
        <v>850</v>
      </c>
      <c r="J224" s="36"/>
      <c r="K224" s="25"/>
      <c r="M224" s="9">
        <f t="shared" si="45"/>
        <v>0</v>
      </c>
      <c r="N224" s="26">
        <f t="shared" si="46"/>
        <v>80</v>
      </c>
      <c r="O224" s="9">
        <f t="shared" si="47"/>
        <v>34</v>
      </c>
      <c r="P224" s="27">
        <v>33</v>
      </c>
      <c r="Q224" s="26"/>
      <c r="R224" s="27">
        <v>100</v>
      </c>
      <c r="S224" s="27">
        <v>80</v>
      </c>
      <c r="T224" s="27">
        <v>20</v>
      </c>
      <c r="U224" s="27">
        <v>30</v>
      </c>
      <c r="V224" s="27">
        <v>130</v>
      </c>
    </row>
    <row r="225" spans="1:28" ht="15.75" customHeight="1">
      <c r="A225" s="32"/>
      <c r="B225" s="38" t="s">
        <v>235</v>
      </c>
      <c r="C225" s="113"/>
      <c r="D225" s="113"/>
      <c r="E225" s="113"/>
      <c r="F225" s="94"/>
      <c r="G225" s="34">
        <v>1000</v>
      </c>
      <c r="H225" s="41"/>
      <c r="I225" s="40">
        <v>900</v>
      </c>
      <c r="J225" s="36"/>
      <c r="K225" s="25"/>
      <c r="M225" s="9">
        <f t="shared" si="45"/>
        <v>0</v>
      </c>
      <c r="N225" s="26">
        <f t="shared" si="46"/>
        <v>80</v>
      </c>
      <c r="O225" s="9">
        <f t="shared" si="47"/>
        <v>36</v>
      </c>
      <c r="P225" s="27">
        <v>34</v>
      </c>
      <c r="Q225" s="26"/>
      <c r="R225" s="27">
        <v>100</v>
      </c>
      <c r="S225" s="27">
        <v>80</v>
      </c>
      <c r="T225" s="27">
        <v>20</v>
      </c>
      <c r="U225" s="27">
        <v>30</v>
      </c>
      <c r="V225" s="27">
        <v>130</v>
      </c>
    </row>
    <row r="226" spans="1:28" ht="15.75" customHeight="1">
      <c r="A226" s="32"/>
      <c r="B226" s="38" t="s">
        <v>236</v>
      </c>
      <c r="C226" s="113"/>
      <c r="D226" s="113"/>
      <c r="E226" s="113"/>
      <c r="F226" s="94"/>
      <c r="G226" s="34">
        <v>1000</v>
      </c>
      <c r="H226" s="41"/>
      <c r="I226" s="40">
        <v>950</v>
      </c>
      <c r="J226" s="36"/>
      <c r="K226" s="25"/>
      <c r="M226" s="9">
        <f t="shared" si="45"/>
        <v>0</v>
      </c>
      <c r="N226" s="26">
        <f t="shared" si="46"/>
        <v>80</v>
      </c>
      <c r="O226" s="9">
        <f t="shared" si="47"/>
        <v>38</v>
      </c>
      <c r="P226" s="27">
        <v>35</v>
      </c>
      <c r="Q226" s="26"/>
      <c r="R226" s="27">
        <v>100</v>
      </c>
      <c r="S226" s="27">
        <v>80</v>
      </c>
      <c r="T226" s="27">
        <v>20</v>
      </c>
      <c r="U226" s="27">
        <v>30</v>
      </c>
      <c r="V226" s="27">
        <v>130</v>
      </c>
    </row>
    <row r="227" spans="1:28" ht="15.75" customHeight="1">
      <c r="A227" s="32"/>
      <c r="B227" s="38"/>
      <c r="C227" s="113"/>
      <c r="D227" s="113"/>
      <c r="E227" s="113"/>
      <c r="F227" s="94"/>
      <c r="G227" s="34">
        <v>1000</v>
      </c>
      <c r="H227" s="41"/>
      <c r="I227" s="40">
        <v>1000</v>
      </c>
      <c r="J227" s="36"/>
      <c r="K227" s="25"/>
      <c r="M227" s="9">
        <f t="shared" si="45"/>
        <v>0</v>
      </c>
      <c r="N227" s="26">
        <f t="shared" si="46"/>
        <v>80</v>
      </c>
      <c r="O227" s="9">
        <f t="shared" si="47"/>
        <v>40</v>
      </c>
      <c r="P227" s="27">
        <v>36</v>
      </c>
      <c r="Q227" s="26"/>
      <c r="R227" s="27">
        <v>100</v>
      </c>
      <c r="S227" s="27">
        <v>80</v>
      </c>
      <c r="T227" s="27">
        <v>20</v>
      </c>
      <c r="U227" s="27">
        <v>30</v>
      </c>
      <c r="V227" s="27">
        <v>130</v>
      </c>
    </row>
    <row r="228" spans="1:28" ht="15.75" customHeight="1">
      <c r="A228" s="32"/>
      <c r="B228" s="45" t="s">
        <v>237</v>
      </c>
      <c r="C228" s="113"/>
      <c r="D228" s="113"/>
      <c r="E228" s="113"/>
      <c r="F228" s="94"/>
      <c r="G228" s="55"/>
      <c r="H228" s="43"/>
      <c r="I228" s="40"/>
      <c r="J228" s="36"/>
      <c r="K228" s="25"/>
      <c r="M228" s="9">
        <f>(IF(SUM(K217:K227)&gt;0,O228,0))*$N$3</f>
        <v>0</v>
      </c>
      <c r="N228" s="26">
        <f>IF($I$2=$X$6,X228,IF($I$2=$Y$6,Y228,IF($I$2=$Z$6,Z228,IF($I$2=$AA$6,AA228,IF($I$2=$AB$6,AB228,0)))))</f>
        <v>30</v>
      </c>
      <c r="O228" s="26">
        <f>(SUM(K217:K227))*N228</f>
        <v>0</v>
      </c>
      <c r="P228" s="27"/>
      <c r="Q228" s="26"/>
      <c r="R228" s="27"/>
      <c r="S228" s="27"/>
      <c r="T228" s="27"/>
      <c r="U228" s="27"/>
      <c r="V228" s="27"/>
      <c r="X228" s="9">
        <v>30</v>
      </c>
      <c r="Y228" s="9">
        <v>15</v>
      </c>
      <c r="Z228" s="9">
        <v>15</v>
      </c>
      <c r="AA228" s="9">
        <v>30</v>
      </c>
      <c r="AB228" s="9">
        <v>40</v>
      </c>
    </row>
    <row r="229" spans="1:28" ht="15.75" customHeight="1">
      <c r="A229" s="32"/>
      <c r="B229" s="33" t="s">
        <v>238</v>
      </c>
      <c r="C229" s="113"/>
      <c r="D229" s="113"/>
      <c r="E229" s="113"/>
      <c r="F229" s="94" t="s">
        <v>239</v>
      </c>
      <c r="G229" s="34">
        <v>1000</v>
      </c>
      <c r="H229" s="34">
        <v>350</v>
      </c>
      <c r="I229" s="35">
        <v>450</v>
      </c>
      <c r="J229" s="36"/>
      <c r="K229" s="37"/>
      <c r="M229" s="9">
        <f t="shared" ref="M229:M240" si="48">(K229*IF(K229&gt;0,P229+O229,0))*$N$3</f>
        <v>0</v>
      </c>
      <c r="N229" s="26">
        <f t="shared" ref="N229:N240" si="49">IF($I$3=$R$6,R229,IF($I$3=$S$6,S229,IF($I$3=$T$6,T229,IF($I$3=$U$6,U229,IF($I$3=$V$6,V229,0)))))</f>
        <v>80</v>
      </c>
      <c r="O229" s="9">
        <f t="shared" ref="O229:O240" si="50">(G229*I229)/1000000*N229</f>
        <v>36</v>
      </c>
      <c r="P229" s="27">
        <v>28</v>
      </c>
      <c r="Q229" s="26"/>
      <c r="R229" s="27">
        <v>100</v>
      </c>
      <c r="S229" s="27">
        <v>80</v>
      </c>
      <c r="T229" s="27">
        <v>20</v>
      </c>
      <c r="U229" s="27">
        <v>30</v>
      </c>
      <c r="V229" s="27">
        <v>130</v>
      </c>
    </row>
    <row r="230" spans="1:28" ht="15.75" customHeight="1">
      <c r="A230" s="32"/>
      <c r="B230" s="38" t="s">
        <v>240</v>
      </c>
      <c r="C230" s="113"/>
      <c r="D230" s="113"/>
      <c r="E230" s="113"/>
      <c r="F230" s="94"/>
      <c r="G230" s="34">
        <v>1000</v>
      </c>
      <c r="H230" s="39"/>
      <c r="I230" s="40">
        <v>500</v>
      </c>
      <c r="J230" s="36"/>
      <c r="K230" s="25"/>
      <c r="M230" s="9">
        <f t="shared" si="48"/>
        <v>0</v>
      </c>
      <c r="N230" s="26">
        <f t="shared" si="49"/>
        <v>80</v>
      </c>
      <c r="O230" s="9">
        <f t="shared" si="50"/>
        <v>40</v>
      </c>
      <c r="P230" s="27">
        <v>30</v>
      </c>
      <c r="Q230" s="26"/>
      <c r="R230" s="27">
        <v>100</v>
      </c>
      <c r="S230" s="27">
        <v>80</v>
      </c>
      <c r="T230" s="27">
        <v>20</v>
      </c>
      <c r="U230" s="27">
        <v>30</v>
      </c>
      <c r="V230" s="27">
        <v>130</v>
      </c>
    </row>
    <row r="231" spans="1:28" ht="15.75" customHeight="1">
      <c r="A231" s="32"/>
      <c r="B231" s="38" t="s">
        <v>241</v>
      </c>
      <c r="C231" s="113"/>
      <c r="D231" s="113"/>
      <c r="E231" s="113"/>
      <c r="F231" s="94"/>
      <c r="G231" s="34">
        <v>1000</v>
      </c>
      <c r="H231" s="41"/>
      <c r="I231" s="40">
        <v>550</v>
      </c>
      <c r="J231" s="36"/>
      <c r="K231" s="25"/>
      <c r="M231" s="9">
        <f t="shared" si="48"/>
        <v>0</v>
      </c>
      <c r="N231" s="26">
        <f t="shared" si="49"/>
        <v>80</v>
      </c>
      <c r="O231" s="9">
        <f t="shared" si="50"/>
        <v>44</v>
      </c>
      <c r="P231" s="27">
        <v>32</v>
      </c>
      <c r="Q231" s="26"/>
      <c r="R231" s="27">
        <v>100</v>
      </c>
      <c r="S231" s="27">
        <v>80</v>
      </c>
      <c r="T231" s="27">
        <v>20</v>
      </c>
      <c r="U231" s="27">
        <v>30</v>
      </c>
      <c r="V231" s="27">
        <v>130</v>
      </c>
    </row>
    <row r="232" spans="1:28" ht="15.75" customHeight="1">
      <c r="A232" s="32"/>
      <c r="B232" s="38" t="s">
        <v>242</v>
      </c>
      <c r="C232" s="113"/>
      <c r="D232" s="113"/>
      <c r="E232" s="113"/>
      <c r="F232" s="94"/>
      <c r="G232" s="34">
        <v>1000</v>
      </c>
      <c r="H232" s="41"/>
      <c r="I232" s="40">
        <v>600</v>
      </c>
      <c r="J232" s="36"/>
      <c r="K232" s="25"/>
      <c r="M232" s="9">
        <f t="shared" si="48"/>
        <v>0</v>
      </c>
      <c r="N232" s="26">
        <f t="shared" si="49"/>
        <v>80</v>
      </c>
      <c r="O232" s="9">
        <f t="shared" si="50"/>
        <v>48</v>
      </c>
      <c r="P232" s="27">
        <v>34</v>
      </c>
      <c r="Q232" s="26"/>
      <c r="R232" s="27">
        <v>100</v>
      </c>
      <c r="S232" s="27">
        <v>80</v>
      </c>
      <c r="T232" s="27">
        <v>20</v>
      </c>
      <c r="U232" s="27">
        <v>30</v>
      </c>
      <c r="V232" s="27">
        <v>130</v>
      </c>
    </row>
    <row r="233" spans="1:28" ht="15.75" customHeight="1">
      <c r="A233" s="32"/>
      <c r="B233" s="38" t="s">
        <v>243</v>
      </c>
      <c r="C233" s="113"/>
      <c r="D233" s="113"/>
      <c r="E233" s="113"/>
      <c r="F233" s="94"/>
      <c r="G233" s="34">
        <v>1000</v>
      </c>
      <c r="H233" s="41"/>
      <c r="I233" s="40">
        <v>650</v>
      </c>
      <c r="J233" s="36"/>
      <c r="K233" s="25"/>
      <c r="M233" s="9">
        <f t="shared" si="48"/>
        <v>0</v>
      </c>
      <c r="N233" s="26">
        <f t="shared" si="49"/>
        <v>80</v>
      </c>
      <c r="O233" s="9">
        <f t="shared" si="50"/>
        <v>52</v>
      </c>
      <c r="P233" s="27">
        <v>36</v>
      </c>
      <c r="Q233" s="26"/>
      <c r="R233" s="27">
        <v>100</v>
      </c>
      <c r="S233" s="27">
        <v>80</v>
      </c>
      <c r="T233" s="27">
        <v>20</v>
      </c>
      <c r="U233" s="27">
        <v>30</v>
      </c>
      <c r="V233" s="27">
        <v>130</v>
      </c>
    </row>
    <row r="234" spans="1:28" ht="15.75" customHeight="1">
      <c r="A234" s="32"/>
      <c r="B234" s="38" t="s">
        <v>244</v>
      </c>
      <c r="C234" s="113"/>
      <c r="D234" s="113"/>
      <c r="E234" s="113"/>
      <c r="F234" s="94"/>
      <c r="G234" s="34">
        <v>1000</v>
      </c>
      <c r="H234" s="41"/>
      <c r="I234" s="40">
        <v>700</v>
      </c>
      <c r="J234" s="36"/>
      <c r="K234" s="25"/>
      <c r="M234" s="9">
        <f t="shared" si="48"/>
        <v>0</v>
      </c>
      <c r="N234" s="26">
        <f t="shared" si="49"/>
        <v>80</v>
      </c>
      <c r="O234" s="9">
        <f t="shared" si="50"/>
        <v>56</v>
      </c>
      <c r="P234" s="27">
        <v>38</v>
      </c>
      <c r="Q234" s="26"/>
      <c r="R234" s="27">
        <v>100</v>
      </c>
      <c r="S234" s="27">
        <v>80</v>
      </c>
      <c r="T234" s="27">
        <v>20</v>
      </c>
      <c r="U234" s="27">
        <v>30</v>
      </c>
      <c r="V234" s="27">
        <v>130</v>
      </c>
    </row>
    <row r="235" spans="1:28" ht="15.75" customHeight="1">
      <c r="A235" s="32"/>
      <c r="B235" s="38" t="s">
        <v>245</v>
      </c>
      <c r="C235" s="113"/>
      <c r="D235" s="113"/>
      <c r="E235" s="113"/>
      <c r="F235" s="94"/>
      <c r="G235" s="34">
        <v>1000</v>
      </c>
      <c r="H235" s="41"/>
      <c r="I235" s="40">
        <v>750</v>
      </c>
      <c r="J235" s="36"/>
      <c r="K235" s="25"/>
      <c r="M235" s="9">
        <f t="shared" si="48"/>
        <v>0</v>
      </c>
      <c r="N235" s="26">
        <f t="shared" si="49"/>
        <v>80</v>
      </c>
      <c r="O235" s="9">
        <f t="shared" si="50"/>
        <v>60</v>
      </c>
      <c r="P235" s="27">
        <v>40</v>
      </c>
      <c r="Q235" s="26"/>
      <c r="R235" s="27">
        <v>100</v>
      </c>
      <c r="S235" s="27">
        <v>80</v>
      </c>
      <c r="T235" s="27">
        <v>20</v>
      </c>
      <c r="U235" s="27">
        <v>30</v>
      </c>
      <c r="V235" s="27">
        <v>130</v>
      </c>
    </row>
    <row r="236" spans="1:28" ht="15.75" customHeight="1">
      <c r="A236" s="32"/>
      <c r="B236" s="38" t="s">
        <v>246</v>
      </c>
      <c r="C236" s="113"/>
      <c r="D236" s="113"/>
      <c r="E236" s="113"/>
      <c r="F236" s="94"/>
      <c r="G236" s="34">
        <v>1000</v>
      </c>
      <c r="H236" s="41"/>
      <c r="I236" s="40">
        <v>800</v>
      </c>
      <c r="J236" s="36"/>
      <c r="K236" s="25"/>
      <c r="M236" s="9">
        <f t="shared" si="48"/>
        <v>0</v>
      </c>
      <c r="N236" s="26">
        <f t="shared" si="49"/>
        <v>80</v>
      </c>
      <c r="O236" s="9">
        <f t="shared" si="50"/>
        <v>64</v>
      </c>
      <c r="P236" s="27">
        <v>42</v>
      </c>
      <c r="Q236" s="26"/>
      <c r="R236" s="27">
        <v>100</v>
      </c>
      <c r="S236" s="27">
        <v>80</v>
      </c>
      <c r="T236" s="27">
        <v>20</v>
      </c>
      <c r="U236" s="27">
        <v>30</v>
      </c>
      <c r="V236" s="27">
        <v>130</v>
      </c>
    </row>
    <row r="237" spans="1:28" ht="15.75" customHeight="1">
      <c r="A237" s="32"/>
      <c r="B237" s="38" t="s">
        <v>247</v>
      </c>
      <c r="C237" s="113"/>
      <c r="D237" s="113"/>
      <c r="E237" s="113"/>
      <c r="F237" s="94"/>
      <c r="G237" s="34">
        <v>1000</v>
      </c>
      <c r="H237" s="41"/>
      <c r="I237" s="40">
        <v>850</v>
      </c>
      <c r="J237" s="36"/>
      <c r="K237" s="25"/>
      <c r="M237" s="9">
        <f t="shared" si="48"/>
        <v>0</v>
      </c>
      <c r="N237" s="26">
        <f t="shared" si="49"/>
        <v>80</v>
      </c>
      <c r="O237" s="9">
        <f t="shared" si="50"/>
        <v>68</v>
      </c>
      <c r="P237" s="27">
        <v>44</v>
      </c>
      <c r="Q237" s="26"/>
      <c r="R237" s="27">
        <v>100</v>
      </c>
      <c r="S237" s="27">
        <v>80</v>
      </c>
      <c r="T237" s="27">
        <v>20</v>
      </c>
      <c r="U237" s="27">
        <v>30</v>
      </c>
      <c r="V237" s="27">
        <v>130</v>
      </c>
    </row>
    <row r="238" spans="1:28" ht="15.75" customHeight="1">
      <c r="A238" s="32"/>
      <c r="B238" s="38" t="s">
        <v>248</v>
      </c>
      <c r="C238" s="113"/>
      <c r="D238" s="113"/>
      <c r="E238" s="113"/>
      <c r="F238" s="94"/>
      <c r="G238" s="34">
        <v>1000</v>
      </c>
      <c r="H238" s="41"/>
      <c r="I238" s="40">
        <v>900</v>
      </c>
      <c r="J238" s="36"/>
      <c r="K238" s="25"/>
      <c r="M238" s="9">
        <f t="shared" si="48"/>
        <v>0</v>
      </c>
      <c r="N238" s="26">
        <f t="shared" si="49"/>
        <v>80</v>
      </c>
      <c r="O238" s="9">
        <f t="shared" si="50"/>
        <v>72</v>
      </c>
      <c r="P238" s="27">
        <v>46</v>
      </c>
      <c r="Q238" s="26"/>
      <c r="R238" s="27">
        <v>100</v>
      </c>
      <c r="S238" s="27">
        <v>80</v>
      </c>
      <c r="T238" s="27">
        <v>20</v>
      </c>
      <c r="U238" s="27">
        <v>30</v>
      </c>
      <c r="V238" s="27">
        <v>130</v>
      </c>
    </row>
    <row r="239" spans="1:28" ht="15.75" customHeight="1">
      <c r="A239" s="32"/>
      <c r="B239" s="38" t="s">
        <v>249</v>
      </c>
      <c r="C239" s="113"/>
      <c r="D239" s="113"/>
      <c r="E239" s="113"/>
      <c r="F239" s="94"/>
      <c r="G239" s="34">
        <v>1000</v>
      </c>
      <c r="H239" s="41"/>
      <c r="I239" s="40">
        <v>950</v>
      </c>
      <c r="J239" s="36"/>
      <c r="K239" s="25"/>
      <c r="M239" s="9">
        <f t="shared" si="48"/>
        <v>0</v>
      </c>
      <c r="N239" s="26">
        <f t="shared" si="49"/>
        <v>80</v>
      </c>
      <c r="O239" s="9">
        <f t="shared" si="50"/>
        <v>76</v>
      </c>
      <c r="P239" s="27">
        <v>48</v>
      </c>
      <c r="Q239" s="26"/>
      <c r="R239" s="27">
        <v>100</v>
      </c>
      <c r="S239" s="27">
        <v>80</v>
      </c>
      <c r="T239" s="27">
        <v>20</v>
      </c>
      <c r="U239" s="27">
        <v>30</v>
      </c>
      <c r="V239" s="27">
        <v>130</v>
      </c>
    </row>
    <row r="240" spans="1:28" ht="15.75" customHeight="1">
      <c r="A240" s="32"/>
      <c r="B240" s="38"/>
      <c r="C240" s="113"/>
      <c r="D240" s="113"/>
      <c r="E240" s="113"/>
      <c r="F240" s="94"/>
      <c r="G240" s="34">
        <v>1000</v>
      </c>
      <c r="H240" s="41"/>
      <c r="I240" s="40">
        <v>1000</v>
      </c>
      <c r="J240" s="36"/>
      <c r="K240" s="25"/>
      <c r="M240" s="9">
        <f t="shared" si="48"/>
        <v>0</v>
      </c>
      <c r="N240" s="26">
        <f t="shared" si="49"/>
        <v>80</v>
      </c>
      <c r="O240" s="9">
        <f t="shared" si="50"/>
        <v>80</v>
      </c>
      <c r="P240" s="27">
        <v>50</v>
      </c>
      <c r="Q240" s="26"/>
      <c r="R240" s="27">
        <v>100</v>
      </c>
      <c r="S240" s="27">
        <v>80</v>
      </c>
      <c r="T240" s="27">
        <v>20</v>
      </c>
      <c r="U240" s="27">
        <v>30</v>
      </c>
      <c r="V240" s="27">
        <v>130</v>
      </c>
    </row>
    <row r="241" spans="1:28" ht="15.75" customHeight="1">
      <c r="A241" s="32"/>
      <c r="B241" s="42" t="s">
        <v>250</v>
      </c>
      <c r="C241" s="113"/>
      <c r="D241" s="113"/>
      <c r="E241" s="113"/>
      <c r="F241" s="94"/>
      <c r="G241" s="34"/>
      <c r="H241" s="43"/>
      <c r="I241" s="40"/>
      <c r="J241" s="36"/>
      <c r="K241" s="25"/>
      <c r="M241" s="9">
        <f>(IF(SUM(K229:K240)&gt;0,O241,0))*$N$3</f>
        <v>0</v>
      </c>
      <c r="N241" s="26">
        <f>IF($I$2=$X$6,X241,IF($I$2=$Y$6,Y241,IF($I$2=$Z$6,Z241,IF($I$2=$AA$6,AA241,IF($I$2=$AB$6,AB241,0)))))</f>
        <v>60</v>
      </c>
      <c r="O241" s="26">
        <f>(SUM(K229:K240))*N241</f>
        <v>0</v>
      </c>
      <c r="P241" s="27"/>
      <c r="Q241" s="26"/>
      <c r="R241" s="27"/>
      <c r="S241" s="27"/>
      <c r="T241" s="27"/>
      <c r="U241" s="27"/>
      <c r="V241" s="27"/>
      <c r="X241" s="9">
        <v>60</v>
      </c>
      <c r="Y241" s="9">
        <v>40</v>
      </c>
      <c r="Z241" s="9">
        <v>40</v>
      </c>
      <c r="AA241" s="9">
        <v>60</v>
      </c>
      <c r="AB241" s="9">
        <v>80</v>
      </c>
    </row>
    <row r="242" spans="1:28" ht="15.75" customHeight="1">
      <c r="A242" s="32"/>
      <c r="B242" s="42"/>
      <c r="C242" s="114"/>
      <c r="D242" s="114"/>
      <c r="E242" s="114"/>
      <c r="F242" s="94" t="s">
        <v>251</v>
      </c>
      <c r="G242" s="34">
        <v>1000</v>
      </c>
      <c r="H242" s="34">
        <v>350</v>
      </c>
      <c r="I242" s="35">
        <v>450</v>
      </c>
      <c r="J242" s="36"/>
      <c r="K242" s="37"/>
      <c r="M242" s="9">
        <f t="shared" ref="M242:M255" si="51">(K242*IF(K242&gt;0,P242+O242,0))*$N$3</f>
        <v>0</v>
      </c>
      <c r="N242" s="26">
        <f t="shared" ref="N242:N255" si="52">IF($I$3=$R$6,R242,IF($I$3=$S$6,S242,IF($I$3=$T$6,T242,IF($I$3=$U$6,U242,IF($I$3=$V$6,V242,0)))))</f>
        <v>80</v>
      </c>
      <c r="O242" s="9">
        <f t="shared" ref="O242:O255" si="53">(G242*I242)/1000000*N242</f>
        <v>36</v>
      </c>
      <c r="P242" s="27">
        <v>35</v>
      </c>
      <c r="Q242" s="26"/>
      <c r="R242" s="27">
        <v>100</v>
      </c>
      <c r="S242" s="27">
        <v>80</v>
      </c>
      <c r="T242" s="27">
        <v>20</v>
      </c>
      <c r="U242" s="27">
        <v>30</v>
      </c>
      <c r="V242" s="27">
        <v>130</v>
      </c>
    </row>
    <row r="243" spans="1:28" ht="15.75" customHeight="1">
      <c r="A243" s="32"/>
      <c r="B243" s="42"/>
      <c r="C243" s="114"/>
      <c r="D243" s="114"/>
      <c r="E243" s="114"/>
      <c r="F243" s="94"/>
      <c r="G243" s="34">
        <v>1000</v>
      </c>
      <c r="H243" s="39"/>
      <c r="I243" s="40">
        <v>500</v>
      </c>
      <c r="J243" s="36"/>
      <c r="K243" s="25"/>
      <c r="M243" s="9">
        <f t="shared" si="51"/>
        <v>0</v>
      </c>
      <c r="N243" s="26">
        <f t="shared" si="52"/>
        <v>80</v>
      </c>
      <c r="O243" s="9">
        <f t="shared" si="53"/>
        <v>40</v>
      </c>
      <c r="P243" s="27">
        <v>37</v>
      </c>
      <c r="Q243" s="26"/>
      <c r="R243" s="27">
        <v>100</v>
      </c>
      <c r="S243" s="27">
        <v>80</v>
      </c>
      <c r="T243" s="27">
        <v>20</v>
      </c>
      <c r="U243" s="27">
        <v>30</v>
      </c>
      <c r="V243" s="27">
        <v>130</v>
      </c>
    </row>
    <row r="244" spans="1:28" ht="15.75" customHeight="1">
      <c r="A244" s="32"/>
      <c r="B244" s="42"/>
      <c r="C244" s="114"/>
      <c r="D244" s="114"/>
      <c r="E244" s="114"/>
      <c r="F244" s="94"/>
      <c r="G244" s="34">
        <v>1000</v>
      </c>
      <c r="H244" s="41"/>
      <c r="I244" s="40">
        <v>550</v>
      </c>
      <c r="J244" s="36"/>
      <c r="K244" s="25"/>
      <c r="M244" s="9">
        <f t="shared" si="51"/>
        <v>0</v>
      </c>
      <c r="N244" s="26">
        <f t="shared" si="52"/>
        <v>80</v>
      </c>
      <c r="O244" s="9">
        <f t="shared" si="53"/>
        <v>44</v>
      </c>
      <c r="P244" s="27">
        <v>39</v>
      </c>
      <c r="Q244" s="26"/>
      <c r="R244" s="27">
        <v>100</v>
      </c>
      <c r="S244" s="27">
        <v>80</v>
      </c>
      <c r="T244" s="27">
        <v>20</v>
      </c>
      <c r="U244" s="27">
        <v>30</v>
      </c>
      <c r="V244" s="27">
        <v>130</v>
      </c>
    </row>
    <row r="245" spans="1:28" ht="15.75" customHeight="1">
      <c r="A245" s="32"/>
      <c r="B245" s="42"/>
      <c r="C245" s="114"/>
      <c r="D245" s="114"/>
      <c r="E245" s="114"/>
      <c r="F245" s="94"/>
      <c r="G245" s="34">
        <v>1000</v>
      </c>
      <c r="H245" s="41"/>
      <c r="I245" s="40">
        <v>600</v>
      </c>
      <c r="J245" s="36"/>
      <c r="K245" s="25"/>
      <c r="M245" s="9">
        <f t="shared" si="51"/>
        <v>0</v>
      </c>
      <c r="N245" s="26">
        <f t="shared" si="52"/>
        <v>80</v>
      </c>
      <c r="O245" s="9">
        <f t="shared" si="53"/>
        <v>48</v>
      </c>
      <c r="P245" s="27">
        <v>41</v>
      </c>
      <c r="Q245" s="26"/>
      <c r="R245" s="27">
        <v>100</v>
      </c>
      <c r="S245" s="27">
        <v>80</v>
      </c>
      <c r="T245" s="27">
        <v>20</v>
      </c>
      <c r="U245" s="27">
        <v>30</v>
      </c>
      <c r="V245" s="27">
        <v>130</v>
      </c>
    </row>
    <row r="246" spans="1:28" ht="15.75" customHeight="1">
      <c r="A246" s="32"/>
      <c r="B246" s="42"/>
      <c r="C246" s="114"/>
      <c r="D246" s="114"/>
      <c r="E246" s="114"/>
      <c r="F246" s="94"/>
      <c r="G246" s="34">
        <v>1000</v>
      </c>
      <c r="H246" s="41"/>
      <c r="I246" s="40">
        <v>650</v>
      </c>
      <c r="J246" s="36"/>
      <c r="K246" s="25"/>
      <c r="M246" s="9">
        <f t="shared" si="51"/>
        <v>0</v>
      </c>
      <c r="N246" s="26">
        <f t="shared" si="52"/>
        <v>80</v>
      </c>
      <c r="O246" s="9">
        <f t="shared" si="53"/>
        <v>52</v>
      </c>
      <c r="P246" s="27">
        <v>43</v>
      </c>
      <c r="Q246" s="26"/>
      <c r="R246" s="27">
        <v>100</v>
      </c>
      <c r="S246" s="27">
        <v>80</v>
      </c>
      <c r="T246" s="27">
        <v>20</v>
      </c>
      <c r="U246" s="27">
        <v>30</v>
      </c>
      <c r="V246" s="27">
        <v>130</v>
      </c>
    </row>
    <row r="247" spans="1:28" ht="15.75" customHeight="1">
      <c r="A247" s="32"/>
      <c r="B247" s="42"/>
      <c r="C247" s="114"/>
      <c r="D247" s="114"/>
      <c r="E247" s="114"/>
      <c r="F247" s="94"/>
      <c r="G247" s="34">
        <v>1000</v>
      </c>
      <c r="H247" s="41"/>
      <c r="I247" s="40">
        <v>700</v>
      </c>
      <c r="J247" s="36"/>
      <c r="K247" s="25"/>
      <c r="M247" s="9">
        <f t="shared" si="51"/>
        <v>0</v>
      </c>
      <c r="N247" s="26">
        <f t="shared" si="52"/>
        <v>80</v>
      </c>
      <c r="O247" s="9">
        <f t="shared" si="53"/>
        <v>56</v>
      </c>
      <c r="P247" s="27">
        <v>45</v>
      </c>
      <c r="Q247" s="26"/>
      <c r="R247" s="27">
        <v>100</v>
      </c>
      <c r="S247" s="27">
        <v>80</v>
      </c>
      <c r="T247" s="27">
        <v>20</v>
      </c>
      <c r="U247" s="27">
        <v>30</v>
      </c>
      <c r="V247" s="27">
        <v>130</v>
      </c>
    </row>
    <row r="248" spans="1:28" ht="15.75" customHeight="1">
      <c r="A248" s="32"/>
      <c r="B248" s="42"/>
      <c r="C248" s="114"/>
      <c r="D248" s="114"/>
      <c r="E248" s="114"/>
      <c r="F248" s="94"/>
      <c r="G248" s="34">
        <v>1000</v>
      </c>
      <c r="H248" s="41"/>
      <c r="I248" s="40">
        <v>750</v>
      </c>
      <c r="J248" s="36"/>
      <c r="K248" s="25"/>
      <c r="M248" s="9">
        <f t="shared" si="51"/>
        <v>0</v>
      </c>
      <c r="N248" s="26">
        <f t="shared" si="52"/>
        <v>80</v>
      </c>
      <c r="O248" s="9">
        <f t="shared" si="53"/>
        <v>60</v>
      </c>
      <c r="P248" s="27">
        <v>47</v>
      </c>
      <c r="Q248" s="26"/>
      <c r="R248" s="27">
        <v>100</v>
      </c>
      <c r="S248" s="27">
        <v>80</v>
      </c>
      <c r="T248" s="27">
        <v>20</v>
      </c>
      <c r="U248" s="27">
        <v>30</v>
      </c>
      <c r="V248" s="27">
        <v>130</v>
      </c>
    </row>
    <row r="249" spans="1:28" ht="15.75" customHeight="1">
      <c r="A249" s="32"/>
      <c r="B249" s="42"/>
      <c r="C249" s="114"/>
      <c r="D249" s="114"/>
      <c r="E249" s="114"/>
      <c r="F249" s="94"/>
      <c r="G249" s="34">
        <v>1000</v>
      </c>
      <c r="H249" s="41"/>
      <c r="I249" s="40">
        <v>800</v>
      </c>
      <c r="J249" s="36"/>
      <c r="K249" s="25"/>
      <c r="M249" s="9">
        <f t="shared" si="51"/>
        <v>0</v>
      </c>
      <c r="N249" s="26">
        <f t="shared" si="52"/>
        <v>80</v>
      </c>
      <c r="O249" s="9">
        <f t="shared" si="53"/>
        <v>64</v>
      </c>
      <c r="P249" s="27">
        <v>49</v>
      </c>
      <c r="Q249" s="26"/>
      <c r="R249" s="27">
        <v>100</v>
      </c>
      <c r="S249" s="27">
        <v>80</v>
      </c>
      <c r="T249" s="27">
        <v>20</v>
      </c>
      <c r="U249" s="27">
        <v>30</v>
      </c>
      <c r="V249" s="27">
        <v>130</v>
      </c>
    </row>
    <row r="250" spans="1:28" ht="15.75" customHeight="1">
      <c r="A250" s="32"/>
      <c r="B250" s="42"/>
      <c r="C250" s="114"/>
      <c r="D250" s="114"/>
      <c r="E250" s="114"/>
      <c r="F250" s="94"/>
      <c r="G250" s="34">
        <v>1000</v>
      </c>
      <c r="H250" s="41"/>
      <c r="I250" s="40">
        <v>850</v>
      </c>
      <c r="J250" s="36"/>
      <c r="K250" s="25"/>
      <c r="M250" s="9">
        <f t="shared" si="51"/>
        <v>0</v>
      </c>
      <c r="N250" s="26">
        <f t="shared" si="52"/>
        <v>80</v>
      </c>
      <c r="O250" s="9">
        <f t="shared" si="53"/>
        <v>68</v>
      </c>
      <c r="P250" s="27">
        <v>51</v>
      </c>
      <c r="Q250" s="26"/>
      <c r="R250" s="27">
        <v>100</v>
      </c>
      <c r="S250" s="27">
        <v>80</v>
      </c>
      <c r="T250" s="27">
        <v>20</v>
      </c>
      <c r="U250" s="27">
        <v>30</v>
      </c>
      <c r="V250" s="27">
        <v>130</v>
      </c>
    </row>
    <row r="251" spans="1:28" ht="15.75" customHeight="1">
      <c r="A251" s="32"/>
      <c r="B251" s="42"/>
      <c r="C251" s="114"/>
      <c r="D251" s="114"/>
      <c r="E251" s="114"/>
      <c r="F251" s="94"/>
      <c r="G251" s="34">
        <v>1000</v>
      </c>
      <c r="H251" s="41"/>
      <c r="I251" s="40">
        <v>900</v>
      </c>
      <c r="J251" s="36"/>
      <c r="K251" s="25"/>
      <c r="M251" s="9">
        <f t="shared" si="51"/>
        <v>0</v>
      </c>
      <c r="N251" s="26">
        <f t="shared" si="52"/>
        <v>80</v>
      </c>
      <c r="O251" s="9">
        <f t="shared" si="53"/>
        <v>72</v>
      </c>
      <c r="P251" s="27">
        <v>53</v>
      </c>
      <c r="Q251" s="26"/>
      <c r="R251" s="27">
        <v>100</v>
      </c>
      <c r="S251" s="27">
        <v>80</v>
      </c>
      <c r="T251" s="27">
        <v>20</v>
      </c>
      <c r="U251" s="27">
        <v>30</v>
      </c>
      <c r="V251" s="27">
        <v>130</v>
      </c>
    </row>
    <row r="252" spans="1:28" ht="15.75" customHeight="1">
      <c r="A252" s="32"/>
      <c r="B252" s="42"/>
      <c r="C252" s="114"/>
      <c r="D252" s="114"/>
      <c r="E252" s="114"/>
      <c r="F252" s="94"/>
      <c r="G252" s="34">
        <v>1000</v>
      </c>
      <c r="H252" s="41"/>
      <c r="I252" s="40">
        <v>950</v>
      </c>
      <c r="J252" s="36"/>
      <c r="K252" s="25"/>
      <c r="M252" s="9">
        <f t="shared" si="51"/>
        <v>0</v>
      </c>
      <c r="N252" s="26">
        <f t="shared" si="52"/>
        <v>80</v>
      </c>
      <c r="O252" s="9">
        <f t="shared" si="53"/>
        <v>76</v>
      </c>
      <c r="P252" s="27">
        <v>55</v>
      </c>
      <c r="Q252" s="26"/>
      <c r="R252" s="27">
        <v>100</v>
      </c>
      <c r="S252" s="27">
        <v>80</v>
      </c>
      <c r="T252" s="27">
        <v>20</v>
      </c>
      <c r="U252" s="27">
        <v>30</v>
      </c>
      <c r="V252" s="27">
        <v>130</v>
      </c>
    </row>
    <row r="253" spans="1:28" ht="15.75" customHeight="1">
      <c r="A253" s="32"/>
      <c r="B253" s="42"/>
      <c r="C253" s="114"/>
      <c r="D253" s="114"/>
      <c r="E253" s="114"/>
      <c r="F253" s="94"/>
      <c r="G253" s="34">
        <v>1000</v>
      </c>
      <c r="H253" s="41"/>
      <c r="I253" s="40">
        <v>1000</v>
      </c>
      <c r="J253" s="36"/>
      <c r="K253" s="25"/>
      <c r="M253" s="9">
        <f t="shared" si="51"/>
        <v>0</v>
      </c>
      <c r="N253" s="26">
        <f t="shared" si="52"/>
        <v>80</v>
      </c>
      <c r="O253" s="9">
        <f t="shared" si="53"/>
        <v>80</v>
      </c>
      <c r="P253" s="27">
        <v>57</v>
      </c>
      <c r="Q253" s="26"/>
      <c r="R253" s="27">
        <v>100</v>
      </c>
      <c r="S253" s="27">
        <v>80</v>
      </c>
      <c r="T253" s="27">
        <v>20</v>
      </c>
      <c r="U253" s="27">
        <v>30</v>
      </c>
      <c r="V253" s="27">
        <v>130</v>
      </c>
    </row>
    <row r="254" spans="1:28" ht="15.75" customHeight="1">
      <c r="A254" s="32"/>
      <c r="B254" s="42"/>
      <c r="C254" s="114"/>
      <c r="D254" s="114"/>
      <c r="E254" s="114"/>
      <c r="F254" s="94"/>
      <c r="G254" s="34">
        <v>1000</v>
      </c>
      <c r="H254" s="43"/>
      <c r="I254" s="40">
        <v>1100</v>
      </c>
      <c r="J254" s="36"/>
      <c r="K254" s="25"/>
      <c r="M254" s="9">
        <f t="shared" si="51"/>
        <v>0</v>
      </c>
      <c r="N254" s="26">
        <f t="shared" si="52"/>
        <v>80</v>
      </c>
      <c r="O254" s="9">
        <f t="shared" si="53"/>
        <v>88</v>
      </c>
      <c r="P254" s="27">
        <v>59</v>
      </c>
      <c r="Q254" s="26"/>
      <c r="R254" s="27">
        <v>100</v>
      </c>
      <c r="S254" s="27">
        <v>80</v>
      </c>
      <c r="T254" s="27">
        <v>20</v>
      </c>
      <c r="U254" s="27">
        <v>30</v>
      </c>
      <c r="V254" s="27">
        <v>130</v>
      </c>
    </row>
    <row r="255" spans="1:28" ht="15.75" customHeight="1">
      <c r="A255" s="32"/>
      <c r="B255" s="42"/>
      <c r="C255" s="114"/>
      <c r="D255" s="114"/>
      <c r="E255" s="114"/>
      <c r="F255" s="94"/>
      <c r="G255" s="34">
        <v>1000</v>
      </c>
      <c r="H255" s="43"/>
      <c r="I255" s="40">
        <v>1200</v>
      </c>
      <c r="J255" s="36"/>
      <c r="K255" s="25"/>
      <c r="M255" s="9">
        <f t="shared" si="51"/>
        <v>0</v>
      </c>
      <c r="N255" s="26">
        <f t="shared" si="52"/>
        <v>80</v>
      </c>
      <c r="O255" s="9">
        <f t="shared" si="53"/>
        <v>96</v>
      </c>
      <c r="P255" s="27">
        <v>61</v>
      </c>
      <c r="Q255" s="26"/>
      <c r="R255" s="27">
        <v>100</v>
      </c>
      <c r="S255" s="27">
        <v>80</v>
      </c>
      <c r="T255" s="27">
        <v>20</v>
      </c>
      <c r="U255" s="27">
        <v>30</v>
      </c>
      <c r="V255" s="27">
        <v>130</v>
      </c>
    </row>
    <row r="256" spans="1:28" ht="15.75" customHeight="1">
      <c r="A256" s="32"/>
      <c r="B256" s="42"/>
      <c r="C256" s="114"/>
      <c r="D256" s="114"/>
      <c r="E256" s="114"/>
      <c r="F256" s="94"/>
      <c r="G256" s="34"/>
      <c r="H256" s="43"/>
      <c r="I256" s="40"/>
      <c r="J256" s="36"/>
      <c r="K256" s="25"/>
      <c r="M256" s="9">
        <f>(IF(SUM(K242:K255)&gt;0,O256,0))*$N$3</f>
        <v>0</v>
      </c>
      <c r="N256" s="26">
        <f>IF($I$2=$X$6,X256,IF($I$2=$Y$6,Y256,IF($I$2=$Z$6,Z256,IF($I$2=$AA$6,AA256,IF($I$2=$AB$6,AB256,0)))))</f>
        <v>130</v>
      </c>
      <c r="O256" s="26">
        <f>(SUM(K242:K255))*N256</f>
        <v>0</v>
      </c>
      <c r="P256" s="27"/>
      <c r="Q256" s="26"/>
      <c r="R256" s="27"/>
      <c r="S256" s="27"/>
      <c r="T256" s="27"/>
      <c r="U256" s="27"/>
      <c r="V256" s="27"/>
      <c r="X256" s="9">
        <v>130</v>
      </c>
      <c r="Y256" s="9">
        <v>130</v>
      </c>
      <c r="Z256" s="9">
        <v>130</v>
      </c>
      <c r="AA256" s="9">
        <v>130</v>
      </c>
      <c r="AB256" s="9">
        <v>160</v>
      </c>
    </row>
    <row r="257" spans="1:28" ht="15.75" customHeight="1">
      <c r="A257" s="32"/>
      <c r="B257" s="44" t="s">
        <v>252</v>
      </c>
      <c r="C257" s="113"/>
      <c r="D257" s="113"/>
      <c r="E257" s="113"/>
      <c r="F257" s="94" t="s">
        <v>253</v>
      </c>
      <c r="G257" s="46">
        <v>300</v>
      </c>
      <c r="H257" s="46">
        <v>350</v>
      </c>
      <c r="I257" s="40">
        <v>450</v>
      </c>
      <c r="J257" s="36"/>
      <c r="K257" s="25"/>
      <c r="M257" s="9">
        <f t="shared" ref="M257:M268" si="54">(K257*IF(K257&gt;0,P257+O257,0))*$N$3</f>
        <v>0</v>
      </c>
      <c r="N257" s="26">
        <f t="shared" ref="N257:N268" si="55">IF($I$3=$R$6,R257,IF($I$3=$S$6,S257,IF($I$3=$T$6,T257,IF($I$3=$U$6,U257,IF($I$3=$V$6,V257,0)))))</f>
        <v>80</v>
      </c>
      <c r="O257" s="9">
        <f t="shared" ref="O257:O268" si="56">(G257*I257)/1000000*N257</f>
        <v>10.8</v>
      </c>
      <c r="P257" s="27">
        <v>18</v>
      </c>
      <c r="Q257" s="26"/>
      <c r="R257" s="27">
        <v>100</v>
      </c>
      <c r="S257" s="27">
        <v>80</v>
      </c>
      <c r="T257" s="27">
        <v>20</v>
      </c>
      <c r="U257" s="27">
        <v>30</v>
      </c>
      <c r="V257" s="27">
        <v>130</v>
      </c>
    </row>
    <row r="258" spans="1:28" ht="15.75" customHeight="1">
      <c r="A258" s="32"/>
      <c r="B258" s="38" t="s">
        <v>254</v>
      </c>
      <c r="C258" s="113"/>
      <c r="D258" s="113"/>
      <c r="E258" s="113"/>
      <c r="F258" s="94"/>
      <c r="G258" s="46">
        <v>300</v>
      </c>
      <c r="H258" s="39"/>
      <c r="I258" s="40">
        <v>500</v>
      </c>
      <c r="J258" s="36"/>
      <c r="K258" s="25"/>
      <c r="M258" s="9">
        <f t="shared" si="54"/>
        <v>0</v>
      </c>
      <c r="N258" s="26">
        <f t="shared" si="55"/>
        <v>80</v>
      </c>
      <c r="O258" s="9">
        <f t="shared" si="56"/>
        <v>12</v>
      </c>
      <c r="P258" s="27">
        <v>19</v>
      </c>
      <c r="Q258" s="26"/>
      <c r="R258" s="27">
        <v>100</v>
      </c>
      <c r="S258" s="27">
        <v>80</v>
      </c>
      <c r="T258" s="27">
        <v>20</v>
      </c>
      <c r="U258" s="27">
        <v>30</v>
      </c>
      <c r="V258" s="27">
        <v>130</v>
      </c>
    </row>
    <row r="259" spans="1:28" ht="15.75" customHeight="1">
      <c r="A259" s="32"/>
      <c r="B259" s="38" t="s">
        <v>255</v>
      </c>
      <c r="C259" s="113"/>
      <c r="D259" s="113"/>
      <c r="E259" s="113"/>
      <c r="F259" s="94"/>
      <c r="G259" s="46">
        <v>300</v>
      </c>
      <c r="H259" s="41"/>
      <c r="I259" s="40">
        <v>550</v>
      </c>
      <c r="J259" s="36"/>
      <c r="K259" s="25"/>
      <c r="M259" s="9">
        <f t="shared" si="54"/>
        <v>0</v>
      </c>
      <c r="N259" s="26">
        <f t="shared" si="55"/>
        <v>80</v>
      </c>
      <c r="O259" s="9">
        <f t="shared" si="56"/>
        <v>13.200000000000001</v>
      </c>
      <c r="P259" s="27">
        <v>20</v>
      </c>
      <c r="Q259" s="26"/>
      <c r="R259" s="27">
        <v>100</v>
      </c>
      <c r="S259" s="27">
        <v>80</v>
      </c>
      <c r="T259" s="27">
        <v>20</v>
      </c>
      <c r="U259" s="27">
        <v>30</v>
      </c>
      <c r="V259" s="27">
        <v>130</v>
      </c>
    </row>
    <row r="260" spans="1:28" ht="15.75" customHeight="1">
      <c r="A260" s="32"/>
      <c r="B260" s="38" t="s">
        <v>256</v>
      </c>
      <c r="C260" s="113"/>
      <c r="D260" s="113"/>
      <c r="E260" s="113"/>
      <c r="F260" s="94"/>
      <c r="G260" s="46">
        <v>300</v>
      </c>
      <c r="H260" s="41"/>
      <c r="I260" s="40">
        <v>600</v>
      </c>
      <c r="J260" s="36"/>
      <c r="K260" s="25"/>
      <c r="M260" s="9">
        <f t="shared" si="54"/>
        <v>0</v>
      </c>
      <c r="N260" s="26">
        <f t="shared" si="55"/>
        <v>80</v>
      </c>
      <c r="O260" s="9">
        <f t="shared" si="56"/>
        <v>14.399999999999999</v>
      </c>
      <c r="P260" s="27">
        <v>21</v>
      </c>
      <c r="Q260" s="26"/>
      <c r="R260" s="27">
        <v>100</v>
      </c>
      <c r="S260" s="27">
        <v>80</v>
      </c>
      <c r="T260" s="27">
        <v>20</v>
      </c>
      <c r="U260" s="27">
        <v>30</v>
      </c>
      <c r="V260" s="27">
        <v>130</v>
      </c>
    </row>
    <row r="261" spans="1:28" ht="15.75" customHeight="1">
      <c r="A261" s="32"/>
      <c r="B261" s="38" t="s">
        <v>257</v>
      </c>
      <c r="C261" s="113"/>
      <c r="D261" s="113"/>
      <c r="E261" s="113"/>
      <c r="F261" s="94"/>
      <c r="G261" s="46">
        <v>300</v>
      </c>
      <c r="H261" s="41"/>
      <c r="I261" s="40">
        <v>650</v>
      </c>
      <c r="J261" s="36"/>
      <c r="K261" s="25"/>
      <c r="M261" s="9">
        <f t="shared" si="54"/>
        <v>0</v>
      </c>
      <c r="N261" s="26">
        <f t="shared" si="55"/>
        <v>80</v>
      </c>
      <c r="O261" s="9">
        <f t="shared" si="56"/>
        <v>15.600000000000001</v>
      </c>
      <c r="P261" s="27">
        <v>22</v>
      </c>
      <c r="Q261" s="26"/>
      <c r="R261" s="27">
        <v>100</v>
      </c>
      <c r="S261" s="27">
        <v>80</v>
      </c>
      <c r="T261" s="27">
        <v>20</v>
      </c>
      <c r="U261" s="27">
        <v>30</v>
      </c>
      <c r="V261" s="27">
        <v>130</v>
      </c>
    </row>
    <row r="262" spans="1:28" ht="15.75" customHeight="1">
      <c r="A262" s="32"/>
      <c r="B262" s="38" t="s">
        <v>258</v>
      </c>
      <c r="C262" s="113"/>
      <c r="D262" s="113"/>
      <c r="E262" s="113"/>
      <c r="F262" s="94"/>
      <c r="G262" s="46">
        <v>300</v>
      </c>
      <c r="H262" s="41"/>
      <c r="I262" s="40">
        <v>700</v>
      </c>
      <c r="J262" s="36"/>
      <c r="K262" s="25"/>
      <c r="M262" s="9">
        <f t="shared" si="54"/>
        <v>0</v>
      </c>
      <c r="N262" s="26">
        <f t="shared" si="55"/>
        <v>80</v>
      </c>
      <c r="O262" s="9">
        <f t="shared" si="56"/>
        <v>16.8</v>
      </c>
      <c r="P262" s="27">
        <v>23</v>
      </c>
      <c r="Q262" s="26"/>
      <c r="R262" s="27">
        <v>100</v>
      </c>
      <c r="S262" s="27">
        <v>80</v>
      </c>
      <c r="T262" s="27">
        <v>20</v>
      </c>
      <c r="U262" s="27">
        <v>30</v>
      </c>
      <c r="V262" s="27">
        <v>130</v>
      </c>
    </row>
    <row r="263" spans="1:28" ht="15.75" customHeight="1">
      <c r="A263" s="32"/>
      <c r="B263" s="38" t="s">
        <v>259</v>
      </c>
      <c r="C263" s="113"/>
      <c r="D263" s="113"/>
      <c r="E263" s="113"/>
      <c r="F263" s="94"/>
      <c r="G263" s="46">
        <v>300</v>
      </c>
      <c r="H263" s="41"/>
      <c r="I263" s="40">
        <v>750</v>
      </c>
      <c r="J263" s="36"/>
      <c r="K263" s="25"/>
      <c r="M263" s="9">
        <f t="shared" si="54"/>
        <v>0</v>
      </c>
      <c r="N263" s="26">
        <f t="shared" si="55"/>
        <v>80</v>
      </c>
      <c r="O263" s="9">
        <f t="shared" si="56"/>
        <v>18</v>
      </c>
      <c r="P263" s="27">
        <v>24</v>
      </c>
      <c r="Q263" s="26"/>
      <c r="R263" s="27">
        <v>100</v>
      </c>
      <c r="S263" s="27">
        <v>80</v>
      </c>
      <c r="T263" s="27">
        <v>20</v>
      </c>
      <c r="U263" s="27">
        <v>30</v>
      </c>
      <c r="V263" s="27">
        <v>130</v>
      </c>
    </row>
    <row r="264" spans="1:28" ht="15.75" customHeight="1">
      <c r="A264" s="32"/>
      <c r="B264" s="38" t="s">
        <v>260</v>
      </c>
      <c r="C264" s="113"/>
      <c r="D264" s="113"/>
      <c r="E264" s="113"/>
      <c r="F264" s="94"/>
      <c r="G264" s="46">
        <v>300</v>
      </c>
      <c r="H264" s="41"/>
      <c r="I264" s="40">
        <v>800</v>
      </c>
      <c r="J264" s="36"/>
      <c r="K264" s="25"/>
      <c r="M264" s="9">
        <f t="shared" si="54"/>
        <v>0</v>
      </c>
      <c r="N264" s="26">
        <f t="shared" si="55"/>
        <v>80</v>
      </c>
      <c r="O264" s="9">
        <f t="shared" si="56"/>
        <v>19.2</v>
      </c>
      <c r="P264" s="27">
        <v>25</v>
      </c>
      <c r="Q264" s="26"/>
      <c r="R264" s="27">
        <v>100</v>
      </c>
      <c r="S264" s="27">
        <v>80</v>
      </c>
      <c r="T264" s="27">
        <v>20</v>
      </c>
      <c r="U264" s="27">
        <v>30</v>
      </c>
      <c r="V264" s="27">
        <v>130</v>
      </c>
    </row>
    <row r="265" spans="1:28" ht="15.75" customHeight="1">
      <c r="A265" s="32"/>
      <c r="B265" s="38" t="s">
        <v>261</v>
      </c>
      <c r="C265" s="113"/>
      <c r="D265" s="113"/>
      <c r="E265" s="113"/>
      <c r="F265" s="94"/>
      <c r="G265" s="46">
        <v>300</v>
      </c>
      <c r="H265" s="41"/>
      <c r="I265" s="40">
        <v>850</v>
      </c>
      <c r="J265" s="36"/>
      <c r="K265" s="25"/>
      <c r="M265" s="9">
        <f t="shared" si="54"/>
        <v>0</v>
      </c>
      <c r="N265" s="26">
        <f t="shared" si="55"/>
        <v>80</v>
      </c>
      <c r="O265" s="9">
        <f t="shared" si="56"/>
        <v>20.399999999999999</v>
      </c>
      <c r="P265" s="27">
        <v>26</v>
      </c>
      <c r="Q265" s="26"/>
      <c r="R265" s="27">
        <v>100</v>
      </c>
      <c r="S265" s="27">
        <v>80</v>
      </c>
      <c r="T265" s="27">
        <v>20</v>
      </c>
      <c r="U265" s="27">
        <v>30</v>
      </c>
      <c r="V265" s="27">
        <v>130</v>
      </c>
    </row>
    <row r="266" spans="1:28" ht="15.75" customHeight="1">
      <c r="A266" s="32"/>
      <c r="B266" s="38" t="s">
        <v>262</v>
      </c>
      <c r="C266" s="113"/>
      <c r="D266" s="113"/>
      <c r="E266" s="113"/>
      <c r="F266" s="94"/>
      <c r="G266" s="46">
        <v>300</v>
      </c>
      <c r="H266" s="41"/>
      <c r="I266" s="40">
        <v>900</v>
      </c>
      <c r="J266" s="36"/>
      <c r="K266" s="25"/>
      <c r="M266" s="9">
        <f t="shared" si="54"/>
        <v>0</v>
      </c>
      <c r="N266" s="26">
        <f t="shared" si="55"/>
        <v>80</v>
      </c>
      <c r="O266" s="9">
        <f t="shared" si="56"/>
        <v>21.6</v>
      </c>
      <c r="P266" s="27">
        <v>27</v>
      </c>
      <c r="Q266" s="26"/>
      <c r="R266" s="27">
        <v>100</v>
      </c>
      <c r="S266" s="27">
        <v>80</v>
      </c>
      <c r="T266" s="27">
        <v>20</v>
      </c>
      <c r="U266" s="27">
        <v>30</v>
      </c>
      <c r="V266" s="27">
        <v>130</v>
      </c>
    </row>
    <row r="267" spans="1:28" ht="15.75" customHeight="1">
      <c r="A267" s="32"/>
      <c r="B267" s="38" t="s">
        <v>263</v>
      </c>
      <c r="C267" s="113"/>
      <c r="D267" s="113"/>
      <c r="E267" s="113"/>
      <c r="F267" s="94"/>
      <c r="G267" s="46">
        <v>300</v>
      </c>
      <c r="H267" s="41"/>
      <c r="I267" s="40">
        <v>950</v>
      </c>
      <c r="J267" s="36"/>
      <c r="K267" s="25"/>
      <c r="M267" s="9">
        <f t="shared" si="54"/>
        <v>0</v>
      </c>
      <c r="N267" s="26">
        <f t="shared" si="55"/>
        <v>80</v>
      </c>
      <c r="O267" s="9">
        <f t="shared" si="56"/>
        <v>22.799999999999997</v>
      </c>
      <c r="P267" s="27">
        <v>28</v>
      </c>
      <c r="Q267" s="26"/>
      <c r="R267" s="27">
        <v>100</v>
      </c>
      <c r="S267" s="27">
        <v>80</v>
      </c>
      <c r="T267" s="27">
        <v>20</v>
      </c>
      <c r="U267" s="27">
        <v>30</v>
      </c>
      <c r="V267" s="27">
        <v>130</v>
      </c>
    </row>
    <row r="268" spans="1:28" ht="15.75" customHeight="1">
      <c r="A268" s="32"/>
      <c r="B268" s="38"/>
      <c r="C268" s="113"/>
      <c r="D268" s="113"/>
      <c r="E268" s="113"/>
      <c r="F268" s="94"/>
      <c r="G268" s="46">
        <v>300</v>
      </c>
      <c r="H268" s="41"/>
      <c r="I268" s="40">
        <v>1000</v>
      </c>
      <c r="J268" s="36"/>
      <c r="K268" s="25"/>
      <c r="M268" s="9">
        <f t="shared" si="54"/>
        <v>0</v>
      </c>
      <c r="N268" s="26">
        <f t="shared" si="55"/>
        <v>80</v>
      </c>
      <c r="O268" s="9">
        <f t="shared" si="56"/>
        <v>24</v>
      </c>
      <c r="P268" s="27">
        <v>29</v>
      </c>
      <c r="Q268" s="26"/>
      <c r="R268" s="27">
        <v>100</v>
      </c>
      <c r="S268" s="27">
        <v>80</v>
      </c>
      <c r="T268" s="27">
        <v>20</v>
      </c>
      <c r="U268" s="27">
        <v>30</v>
      </c>
      <c r="V268" s="27">
        <v>130</v>
      </c>
    </row>
    <row r="269" spans="1:28" ht="15.75" customHeight="1">
      <c r="A269" s="32"/>
      <c r="B269" s="45" t="s">
        <v>264</v>
      </c>
      <c r="C269" s="113"/>
      <c r="D269" s="113"/>
      <c r="E269" s="113"/>
      <c r="F269" s="94"/>
      <c r="G269" s="55"/>
      <c r="H269" s="43"/>
      <c r="I269" s="40"/>
      <c r="J269" s="36"/>
      <c r="K269" s="25"/>
      <c r="M269" s="9">
        <f>(IF(SUM(K257:K268)&gt;0,O269,0))*$N$3</f>
        <v>0</v>
      </c>
      <c r="N269" s="26">
        <f>IF($I$2=$X$6,X269,IF($I$2=$Y$6,Y269,IF($I$2=$Z$6,Z269,IF($I$2=$AA$6,AA269,IF($I$2=$AB$6,AB269,0)))))</f>
        <v>30</v>
      </c>
      <c r="O269" s="26">
        <f>(SUM(K257:K268))*N269</f>
        <v>0</v>
      </c>
      <c r="P269" s="27"/>
      <c r="Q269" s="26"/>
      <c r="R269" s="27"/>
      <c r="S269" s="27"/>
      <c r="T269" s="27"/>
      <c r="U269" s="27"/>
      <c r="V269" s="27"/>
      <c r="X269" s="9">
        <v>30</v>
      </c>
      <c r="Y269" s="9">
        <v>20</v>
      </c>
      <c r="Z269" s="9">
        <v>20</v>
      </c>
      <c r="AA269" s="9">
        <v>30</v>
      </c>
      <c r="AB269" s="9">
        <v>40</v>
      </c>
    </row>
    <row r="270" spans="1:28" ht="15.75" customHeight="1">
      <c r="A270" s="32"/>
      <c r="B270" s="44" t="s">
        <v>265</v>
      </c>
      <c r="C270" s="93"/>
      <c r="D270" s="93"/>
      <c r="E270" s="93"/>
      <c r="F270" s="94" t="s">
        <v>266</v>
      </c>
      <c r="G270" s="34">
        <v>400</v>
      </c>
      <c r="H270" s="34">
        <v>350</v>
      </c>
      <c r="I270" s="35">
        <v>450</v>
      </c>
      <c r="J270" s="36"/>
      <c r="K270" s="37"/>
      <c r="M270" s="9">
        <f t="shared" ref="M270:M281" si="57">(K270*IF(K270&gt;0,P270+O270,0))*$N$3</f>
        <v>0</v>
      </c>
      <c r="N270" s="26">
        <f t="shared" ref="N270:N281" si="58">IF($I$3=$R$6,R270,IF($I$3=$S$6,S270,IF($I$3=$T$6,T270,IF($I$3=$U$6,U270,IF($I$3=$V$6,V270,0)))))</f>
        <v>80</v>
      </c>
      <c r="O270" s="9">
        <f t="shared" ref="O270:O281" si="59">(G270*I270)/1000000*N270</f>
        <v>14.399999999999999</v>
      </c>
      <c r="P270" s="27">
        <v>20</v>
      </c>
      <c r="Q270" s="26"/>
      <c r="R270" s="27">
        <v>100</v>
      </c>
      <c r="S270" s="27">
        <v>80</v>
      </c>
      <c r="T270" s="27">
        <v>20</v>
      </c>
      <c r="U270" s="27">
        <v>30</v>
      </c>
      <c r="V270" s="27">
        <v>130</v>
      </c>
    </row>
    <row r="271" spans="1:28" ht="15.75" customHeight="1">
      <c r="A271" s="32"/>
      <c r="B271" s="38" t="s">
        <v>267</v>
      </c>
      <c r="C271" s="93"/>
      <c r="D271" s="93"/>
      <c r="E271" s="93"/>
      <c r="F271" s="94"/>
      <c r="G271" s="34">
        <v>400</v>
      </c>
      <c r="H271" s="39"/>
      <c r="I271" s="40">
        <v>500</v>
      </c>
      <c r="J271" s="36"/>
      <c r="K271" s="25"/>
      <c r="M271" s="9">
        <f t="shared" si="57"/>
        <v>0</v>
      </c>
      <c r="N271" s="26">
        <f t="shared" si="58"/>
        <v>80</v>
      </c>
      <c r="O271" s="9">
        <f t="shared" si="59"/>
        <v>16</v>
      </c>
      <c r="P271" s="27">
        <v>21</v>
      </c>
      <c r="Q271" s="26"/>
      <c r="R271" s="27">
        <v>100</v>
      </c>
      <c r="S271" s="27">
        <v>80</v>
      </c>
      <c r="T271" s="27">
        <v>20</v>
      </c>
      <c r="U271" s="27">
        <v>30</v>
      </c>
      <c r="V271" s="27">
        <v>130</v>
      </c>
    </row>
    <row r="272" spans="1:28" ht="15.75" customHeight="1">
      <c r="A272" s="32"/>
      <c r="B272" s="38" t="s">
        <v>268</v>
      </c>
      <c r="C272" s="93"/>
      <c r="D272" s="93"/>
      <c r="E272" s="93"/>
      <c r="F272" s="94"/>
      <c r="G272" s="34">
        <v>400</v>
      </c>
      <c r="H272" s="41"/>
      <c r="I272" s="40">
        <v>550</v>
      </c>
      <c r="J272" s="36"/>
      <c r="K272" s="25"/>
      <c r="M272" s="9">
        <f t="shared" si="57"/>
        <v>0</v>
      </c>
      <c r="N272" s="26">
        <f t="shared" si="58"/>
        <v>80</v>
      </c>
      <c r="O272" s="9">
        <f t="shared" si="59"/>
        <v>17.600000000000001</v>
      </c>
      <c r="P272" s="27">
        <v>22</v>
      </c>
      <c r="Q272" s="26"/>
      <c r="R272" s="27">
        <v>100</v>
      </c>
      <c r="S272" s="27">
        <v>80</v>
      </c>
      <c r="T272" s="27">
        <v>20</v>
      </c>
      <c r="U272" s="27">
        <v>30</v>
      </c>
      <c r="V272" s="27">
        <v>130</v>
      </c>
    </row>
    <row r="273" spans="1:28" ht="15.75" customHeight="1">
      <c r="A273" s="32"/>
      <c r="B273" s="38" t="s">
        <v>269</v>
      </c>
      <c r="C273" s="93"/>
      <c r="D273" s="93"/>
      <c r="E273" s="93"/>
      <c r="F273" s="94"/>
      <c r="G273" s="34">
        <v>400</v>
      </c>
      <c r="H273" s="41"/>
      <c r="I273" s="40">
        <v>600</v>
      </c>
      <c r="J273" s="36"/>
      <c r="K273" s="25"/>
      <c r="M273" s="9">
        <f t="shared" si="57"/>
        <v>0</v>
      </c>
      <c r="N273" s="26">
        <f t="shared" si="58"/>
        <v>80</v>
      </c>
      <c r="O273" s="9">
        <f t="shared" si="59"/>
        <v>19.2</v>
      </c>
      <c r="P273" s="27">
        <v>23</v>
      </c>
      <c r="Q273" s="26"/>
      <c r="R273" s="27">
        <v>100</v>
      </c>
      <c r="S273" s="27">
        <v>80</v>
      </c>
      <c r="T273" s="27">
        <v>20</v>
      </c>
      <c r="U273" s="27">
        <v>30</v>
      </c>
      <c r="V273" s="27">
        <v>130</v>
      </c>
    </row>
    <row r="274" spans="1:28" ht="15.75" customHeight="1">
      <c r="A274" s="32"/>
      <c r="B274" s="38" t="s">
        <v>270</v>
      </c>
      <c r="C274" s="93"/>
      <c r="D274" s="93"/>
      <c r="E274" s="93"/>
      <c r="F274" s="94"/>
      <c r="G274" s="34">
        <v>400</v>
      </c>
      <c r="H274" s="41"/>
      <c r="I274" s="40">
        <v>650</v>
      </c>
      <c r="J274" s="36"/>
      <c r="K274" s="25"/>
      <c r="M274" s="9">
        <f t="shared" si="57"/>
        <v>0</v>
      </c>
      <c r="N274" s="26">
        <f t="shared" si="58"/>
        <v>80</v>
      </c>
      <c r="O274" s="9">
        <f t="shared" si="59"/>
        <v>20.8</v>
      </c>
      <c r="P274" s="27">
        <v>24</v>
      </c>
      <c r="Q274" s="26"/>
      <c r="R274" s="27">
        <v>100</v>
      </c>
      <c r="S274" s="27">
        <v>80</v>
      </c>
      <c r="T274" s="27">
        <v>20</v>
      </c>
      <c r="U274" s="27">
        <v>30</v>
      </c>
      <c r="V274" s="27">
        <v>130</v>
      </c>
    </row>
    <row r="275" spans="1:28" ht="15.75" customHeight="1">
      <c r="A275" s="32"/>
      <c r="B275" s="38" t="s">
        <v>271</v>
      </c>
      <c r="C275" s="93"/>
      <c r="D275" s="93"/>
      <c r="E275" s="93"/>
      <c r="F275" s="94"/>
      <c r="G275" s="34">
        <v>400</v>
      </c>
      <c r="H275" s="41"/>
      <c r="I275" s="40">
        <v>700</v>
      </c>
      <c r="J275" s="36"/>
      <c r="K275" s="25"/>
      <c r="M275" s="9">
        <f t="shared" si="57"/>
        <v>0</v>
      </c>
      <c r="N275" s="26">
        <f t="shared" si="58"/>
        <v>80</v>
      </c>
      <c r="O275" s="9">
        <f t="shared" si="59"/>
        <v>22.400000000000002</v>
      </c>
      <c r="P275" s="27">
        <v>25</v>
      </c>
      <c r="Q275" s="26"/>
      <c r="R275" s="27">
        <v>100</v>
      </c>
      <c r="S275" s="27">
        <v>80</v>
      </c>
      <c r="T275" s="27">
        <v>20</v>
      </c>
      <c r="U275" s="27">
        <v>30</v>
      </c>
      <c r="V275" s="27">
        <v>130</v>
      </c>
    </row>
    <row r="276" spans="1:28" ht="15.75" customHeight="1">
      <c r="A276" s="32"/>
      <c r="B276" s="38" t="s">
        <v>272</v>
      </c>
      <c r="C276" s="93"/>
      <c r="D276" s="93"/>
      <c r="E276" s="93"/>
      <c r="F276" s="94"/>
      <c r="G276" s="34">
        <v>400</v>
      </c>
      <c r="H276" s="41"/>
      <c r="I276" s="40">
        <v>750</v>
      </c>
      <c r="J276" s="36"/>
      <c r="K276" s="25"/>
      <c r="M276" s="9">
        <f t="shared" si="57"/>
        <v>0</v>
      </c>
      <c r="N276" s="26">
        <f t="shared" si="58"/>
        <v>80</v>
      </c>
      <c r="O276" s="9">
        <f t="shared" si="59"/>
        <v>24</v>
      </c>
      <c r="P276" s="27">
        <v>26</v>
      </c>
      <c r="Q276" s="26"/>
      <c r="R276" s="27">
        <v>100</v>
      </c>
      <c r="S276" s="27">
        <v>80</v>
      </c>
      <c r="T276" s="27">
        <v>20</v>
      </c>
      <c r="U276" s="27">
        <v>30</v>
      </c>
      <c r="V276" s="27">
        <v>130</v>
      </c>
    </row>
    <row r="277" spans="1:28" ht="15.75" customHeight="1">
      <c r="A277" s="32"/>
      <c r="B277" s="38" t="s">
        <v>273</v>
      </c>
      <c r="C277" s="93"/>
      <c r="D277" s="93"/>
      <c r="E277" s="93"/>
      <c r="F277" s="94"/>
      <c r="G277" s="34">
        <v>400</v>
      </c>
      <c r="H277" s="41"/>
      <c r="I277" s="40">
        <v>800</v>
      </c>
      <c r="J277" s="36"/>
      <c r="K277" s="25"/>
      <c r="M277" s="9">
        <f t="shared" si="57"/>
        <v>0</v>
      </c>
      <c r="N277" s="26">
        <f t="shared" si="58"/>
        <v>80</v>
      </c>
      <c r="O277" s="9">
        <f t="shared" si="59"/>
        <v>25.6</v>
      </c>
      <c r="P277" s="27">
        <v>27</v>
      </c>
      <c r="Q277" s="26"/>
      <c r="R277" s="27">
        <v>100</v>
      </c>
      <c r="S277" s="27">
        <v>80</v>
      </c>
      <c r="T277" s="27">
        <v>20</v>
      </c>
      <c r="U277" s="27">
        <v>30</v>
      </c>
      <c r="V277" s="27">
        <v>130</v>
      </c>
    </row>
    <row r="278" spans="1:28" ht="15.75" customHeight="1">
      <c r="A278" s="32"/>
      <c r="B278" s="38" t="s">
        <v>274</v>
      </c>
      <c r="C278" s="93"/>
      <c r="D278" s="93"/>
      <c r="E278" s="93"/>
      <c r="F278" s="94"/>
      <c r="G278" s="34">
        <v>400</v>
      </c>
      <c r="H278" s="41"/>
      <c r="I278" s="40">
        <v>850</v>
      </c>
      <c r="J278" s="36"/>
      <c r="K278" s="25"/>
      <c r="M278" s="9">
        <f t="shared" si="57"/>
        <v>0</v>
      </c>
      <c r="N278" s="26">
        <f t="shared" si="58"/>
        <v>80</v>
      </c>
      <c r="O278" s="9">
        <f t="shared" si="59"/>
        <v>27.200000000000003</v>
      </c>
      <c r="P278" s="27">
        <v>28</v>
      </c>
      <c r="Q278" s="26"/>
      <c r="R278" s="27">
        <v>100</v>
      </c>
      <c r="S278" s="27">
        <v>80</v>
      </c>
      <c r="T278" s="27">
        <v>20</v>
      </c>
      <c r="U278" s="27">
        <v>30</v>
      </c>
      <c r="V278" s="27">
        <v>130</v>
      </c>
    </row>
    <row r="279" spans="1:28" ht="15.75" customHeight="1">
      <c r="A279" s="32"/>
      <c r="B279" s="38" t="s">
        <v>275</v>
      </c>
      <c r="C279" s="93"/>
      <c r="D279" s="93"/>
      <c r="E279" s="93"/>
      <c r="F279" s="94"/>
      <c r="G279" s="34">
        <v>400</v>
      </c>
      <c r="H279" s="41"/>
      <c r="I279" s="40">
        <v>900</v>
      </c>
      <c r="J279" s="36"/>
      <c r="K279" s="25"/>
      <c r="M279" s="9">
        <f t="shared" si="57"/>
        <v>0</v>
      </c>
      <c r="N279" s="26">
        <f t="shared" si="58"/>
        <v>80</v>
      </c>
      <c r="O279" s="9">
        <f t="shared" si="59"/>
        <v>28.799999999999997</v>
      </c>
      <c r="P279" s="27">
        <v>29</v>
      </c>
      <c r="Q279" s="26"/>
      <c r="R279" s="27">
        <v>100</v>
      </c>
      <c r="S279" s="27">
        <v>80</v>
      </c>
      <c r="T279" s="27">
        <v>20</v>
      </c>
      <c r="U279" s="27">
        <v>30</v>
      </c>
      <c r="V279" s="27">
        <v>130</v>
      </c>
    </row>
    <row r="280" spans="1:28" ht="15.75" customHeight="1">
      <c r="A280" s="32"/>
      <c r="B280" s="38" t="s">
        <v>276</v>
      </c>
      <c r="C280" s="93"/>
      <c r="D280" s="93"/>
      <c r="E280" s="93"/>
      <c r="F280" s="94"/>
      <c r="G280" s="34">
        <v>400</v>
      </c>
      <c r="H280" s="41"/>
      <c r="I280" s="40">
        <v>950</v>
      </c>
      <c r="J280" s="36"/>
      <c r="K280" s="25"/>
      <c r="M280" s="9">
        <f t="shared" si="57"/>
        <v>0</v>
      </c>
      <c r="N280" s="26">
        <f t="shared" si="58"/>
        <v>80</v>
      </c>
      <c r="O280" s="9">
        <f t="shared" si="59"/>
        <v>30.4</v>
      </c>
      <c r="P280" s="27">
        <v>30</v>
      </c>
      <c r="Q280" s="26"/>
      <c r="R280" s="27">
        <v>100</v>
      </c>
      <c r="S280" s="27">
        <v>80</v>
      </c>
      <c r="T280" s="27">
        <v>20</v>
      </c>
      <c r="U280" s="27">
        <v>30</v>
      </c>
      <c r="V280" s="27">
        <v>130</v>
      </c>
    </row>
    <row r="281" spans="1:28" ht="15.75" customHeight="1">
      <c r="A281" s="32"/>
      <c r="B281" s="38"/>
      <c r="C281" s="93"/>
      <c r="D281" s="93"/>
      <c r="E281" s="93"/>
      <c r="F281" s="94"/>
      <c r="G281" s="34">
        <v>400</v>
      </c>
      <c r="H281" s="41"/>
      <c r="I281" s="40">
        <v>1000</v>
      </c>
      <c r="J281" s="36"/>
      <c r="K281" s="25"/>
      <c r="M281" s="9">
        <f t="shared" si="57"/>
        <v>0</v>
      </c>
      <c r="N281" s="26">
        <f t="shared" si="58"/>
        <v>80</v>
      </c>
      <c r="O281" s="9">
        <f t="shared" si="59"/>
        <v>32</v>
      </c>
      <c r="P281" s="27">
        <v>31</v>
      </c>
      <c r="Q281" s="26"/>
      <c r="R281" s="27">
        <v>100</v>
      </c>
      <c r="S281" s="27">
        <v>80</v>
      </c>
      <c r="T281" s="27">
        <v>20</v>
      </c>
      <c r="U281" s="27">
        <v>30</v>
      </c>
      <c r="V281" s="27">
        <v>130</v>
      </c>
    </row>
    <row r="282" spans="1:28" ht="15.75" customHeight="1">
      <c r="A282" s="32"/>
      <c r="B282" s="45" t="s">
        <v>277</v>
      </c>
      <c r="C282" s="93"/>
      <c r="D282" s="93"/>
      <c r="E282" s="93"/>
      <c r="F282" s="94"/>
      <c r="G282" s="55"/>
      <c r="H282" s="43"/>
      <c r="I282" s="40"/>
      <c r="J282" s="36"/>
      <c r="K282" s="25"/>
      <c r="M282" s="9">
        <f>(IF(SUM(K270:K281)&gt;0,O282,0))*$N$3</f>
        <v>0</v>
      </c>
      <c r="N282" s="26">
        <f>IF($I$2=$X$6,X282,IF($I$2=$Y$6,Y282,IF($I$2=$Z$6,Z282,IF($I$2=$AA$6,AA282,IF($I$2=$AB$6,AB282,0)))))</f>
        <v>30</v>
      </c>
      <c r="O282" s="26">
        <f>(SUM(K270:K281))*N282</f>
        <v>0</v>
      </c>
      <c r="P282" s="27"/>
      <c r="Q282" s="26"/>
      <c r="R282" s="27"/>
      <c r="S282" s="27"/>
      <c r="T282" s="27"/>
      <c r="U282" s="27"/>
      <c r="V282" s="27"/>
      <c r="X282" s="9">
        <v>30</v>
      </c>
      <c r="Y282" s="9">
        <v>20</v>
      </c>
      <c r="Z282" s="9">
        <v>20</v>
      </c>
      <c r="AA282" s="9">
        <v>30</v>
      </c>
      <c r="AB282" s="9">
        <v>40</v>
      </c>
    </row>
    <row r="283" spans="1:28" ht="15.75" customHeight="1">
      <c r="A283" s="32"/>
      <c r="B283" s="44" t="s">
        <v>278</v>
      </c>
      <c r="C283" s="93"/>
      <c r="D283" s="93"/>
      <c r="E283" s="93"/>
      <c r="F283" s="94" t="s">
        <v>279</v>
      </c>
      <c r="G283" s="34">
        <v>500</v>
      </c>
      <c r="H283" s="34">
        <v>350</v>
      </c>
      <c r="I283" s="35">
        <v>450</v>
      </c>
      <c r="J283" s="36"/>
      <c r="K283" s="37"/>
      <c r="M283" s="9">
        <f t="shared" ref="M283:M294" si="60">(K283*IF(K283&gt;0,P283+O283,0))*$N$3</f>
        <v>0</v>
      </c>
      <c r="N283" s="26">
        <f t="shared" ref="N283:N294" si="61">IF($I$3=$R$6,R283,IF($I$3=$S$6,S283,IF($I$3=$T$6,T283,IF($I$3=$U$6,U283,IF($I$3=$V$6,V283,0)))))</f>
        <v>80</v>
      </c>
      <c r="O283" s="9">
        <f t="shared" ref="O283:O294" si="62">(G283*I283)/1000000*N283</f>
        <v>18</v>
      </c>
      <c r="P283" s="27">
        <v>22</v>
      </c>
      <c r="Q283" s="26"/>
      <c r="R283" s="27">
        <v>100</v>
      </c>
      <c r="S283" s="27">
        <v>80</v>
      </c>
      <c r="T283" s="27">
        <v>20</v>
      </c>
      <c r="U283" s="27">
        <v>30</v>
      </c>
      <c r="V283" s="27">
        <v>130</v>
      </c>
    </row>
    <row r="284" spans="1:28" ht="15.75" customHeight="1">
      <c r="A284" s="32"/>
      <c r="B284" s="38" t="s">
        <v>280</v>
      </c>
      <c r="C284" s="93"/>
      <c r="D284" s="93"/>
      <c r="E284" s="93"/>
      <c r="F284" s="94"/>
      <c r="G284" s="34">
        <v>500</v>
      </c>
      <c r="H284" s="39"/>
      <c r="I284" s="40">
        <v>500</v>
      </c>
      <c r="J284" s="36"/>
      <c r="K284" s="25"/>
      <c r="M284" s="9">
        <f t="shared" si="60"/>
        <v>0</v>
      </c>
      <c r="N284" s="26">
        <f t="shared" si="61"/>
        <v>80</v>
      </c>
      <c r="O284" s="9">
        <f t="shared" si="62"/>
        <v>20</v>
      </c>
      <c r="P284" s="27">
        <v>23</v>
      </c>
      <c r="Q284" s="26"/>
      <c r="R284" s="27">
        <v>100</v>
      </c>
      <c r="S284" s="27">
        <v>80</v>
      </c>
      <c r="T284" s="27">
        <v>20</v>
      </c>
      <c r="U284" s="27">
        <v>30</v>
      </c>
      <c r="V284" s="27">
        <v>130</v>
      </c>
    </row>
    <row r="285" spans="1:28" ht="15.75" customHeight="1">
      <c r="A285" s="32"/>
      <c r="B285" s="38" t="s">
        <v>281</v>
      </c>
      <c r="C285" s="93"/>
      <c r="D285" s="93"/>
      <c r="E285" s="93"/>
      <c r="F285" s="94"/>
      <c r="G285" s="34">
        <v>500</v>
      </c>
      <c r="H285" s="41"/>
      <c r="I285" s="40">
        <v>550</v>
      </c>
      <c r="J285" s="36"/>
      <c r="K285" s="25"/>
      <c r="M285" s="9">
        <f t="shared" si="60"/>
        <v>0</v>
      </c>
      <c r="N285" s="26">
        <f t="shared" si="61"/>
        <v>80</v>
      </c>
      <c r="O285" s="9">
        <f t="shared" si="62"/>
        <v>22</v>
      </c>
      <c r="P285" s="27">
        <v>24</v>
      </c>
      <c r="Q285" s="26"/>
      <c r="R285" s="27">
        <v>100</v>
      </c>
      <c r="S285" s="27">
        <v>80</v>
      </c>
      <c r="T285" s="27">
        <v>20</v>
      </c>
      <c r="U285" s="27">
        <v>30</v>
      </c>
      <c r="V285" s="27">
        <v>130</v>
      </c>
    </row>
    <row r="286" spans="1:28" ht="15.75" customHeight="1">
      <c r="A286" s="32"/>
      <c r="B286" s="38" t="s">
        <v>282</v>
      </c>
      <c r="C286" s="93"/>
      <c r="D286" s="93"/>
      <c r="E286" s="93"/>
      <c r="F286" s="94"/>
      <c r="G286" s="34">
        <v>500</v>
      </c>
      <c r="H286" s="41"/>
      <c r="I286" s="40">
        <v>600</v>
      </c>
      <c r="J286" s="36"/>
      <c r="K286" s="25"/>
      <c r="M286" s="9">
        <f t="shared" si="60"/>
        <v>0</v>
      </c>
      <c r="N286" s="26">
        <f t="shared" si="61"/>
        <v>80</v>
      </c>
      <c r="O286" s="9">
        <f t="shared" si="62"/>
        <v>24</v>
      </c>
      <c r="P286" s="27">
        <v>25</v>
      </c>
      <c r="Q286" s="26"/>
      <c r="R286" s="27">
        <v>100</v>
      </c>
      <c r="S286" s="27">
        <v>80</v>
      </c>
      <c r="T286" s="27">
        <v>20</v>
      </c>
      <c r="U286" s="27">
        <v>30</v>
      </c>
      <c r="V286" s="27">
        <v>130</v>
      </c>
    </row>
    <row r="287" spans="1:28" ht="15.75" customHeight="1">
      <c r="A287" s="32"/>
      <c r="B287" s="38" t="s">
        <v>283</v>
      </c>
      <c r="C287" s="93"/>
      <c r="D287" s="93"/>
      <c r="E287" s="93"/>
      <c r="F287" s="94"/>
      <c r="G287" s="34">
        <v>500</v>
      </c>
      <c r="H287" s="41"/>
      <c r="I287" s="40">
        <v>650</v>
      </c>
      <c r="J287" s="36"/>
      <c r="K287" s="25"/>
      <c r="M287" s="9">
        <f t="shared" si="60"/>
        <v>0</v>
      </c>
      <c r="N287" s="26">
        <f t="shared" si="61"/>
        <v>80</v>
      </c>
      <c r="O287" s="9">
        <f t="shared" si="62"/>
        <v>26</v>
      </c>
      <c r="P287" s="27">
        <v>26</v>
      </c>
      <c r="Q287" s="26"/>
      <c r="R287" s="27">
        <v>100</v>
      </c>
      <c r="S287" s="27">
        <v>80</v>
      </c>
      <c r="T287" s="27">
        <v>20</v>
      </c>
      <c r="U287" s="27">
        <v>30</v>
      </c>
      <c r="V287" s="27">
        <v>130</v>
      </c>
    </row>
    <row r="288" spans="1:28" ht="15.75" customHeight="1">
      <c r="A288" s="32"/>
      <c r="B288" s="38" t="s">
        <v>284</v>
      </c>
      <c r="C288" s="93"/>
      <c r="D288" s="93"/>
      <c r="E288" s="93"/>
      <c r="F288" s="94"/>
      <c r="G288" s="34">
        <v>500</v>
      </c>
      <c r="H288" s="41"/>
      <c r="I288" s="40">
        <v>700</v>
      </c>
      <c r="J288" s="36"/>
      <c r="K288" s="25"/>
      <c r="M288" s="9">
        <f t="shared" si="60"/>
        <v>0</v>
      </c>
      <c r="N288" s="26">
        <f t="shared" si="61"/>
        <v>80</v>
      </c>
      <c r="O288" s="9">
        <f t="shared" si="62"/>
        <v>28</v>
      </c>
      <c r="P288" s="27">
        <v>27</v>
      </c>
      <c r="Q288" s="26"/>
      <c r="R288" s="27">
        <v>100</v>
      </c>
      <c r="S288" s="27">
        <v>80</v>
      </c>
      <c r="T288" s="27">
        <v>20</v>
      </c>
      <c r="U288" s="27">
        <v>30</v>
      </c>
      <c r="V288" s="27">
        <v>130</v>
      </c>
    </row>
    <row r="289" spans="1:28" ht="15.75" customHeight="1">
      <c r="A289" s="32"/>
      <c r="B289" s="38" t="s">
        <v>285</v>
      </c>
      <c r="C289" s="93"/>
      <c r="D289" s="93"/>
      <c r="E289" s="93"/>
      <c r="F289" s="94"/>
      <c r="G289" s="34">
        <v>500</v>
      </c>
      <c r="H289" s="41"/>
      <c r="I289" s="40">
        <v>750</v>
      </c>
      <c r="J289" s="36"/>
      <c r="K289" s="25"/>
      <c r="M289" s="9">
        <f t="shared" si="60"/>
        <v>0</v>
      </c>
      <c r="N289" s="26">
        <f t="shared" si="61"/>
        <v>80</v>
      </c>
      <c r="O289" s="9">
        <f t="shared" si="62"/>
        <v>30</v>
      </c>
      <c r="P289" s="27">
        <v>28</v>
      </c>
      <c r="Q289" s="26"/>
      <c r="R289" s="27">
        <v>100</v>
      </c>
      <c r="S289" s="27">
        <v>80</v>
      </c>
      <c r="T289" s="27">
        <v>20</v>
      </c>
      <c r="U289" s="27">
        <v>30</v>
      </c>
      <c r="V289" s="27">
        <v>130</v>
      </c>
    </row>
    <row r="290" spans="1:28" ht="15.75" customHeight="1">
      <c r="A290" s="32"/>
      <c r="B290" s="38" t="s">
        <v>286</v>
      </c>
      <c r="C290" s="93"/>
      <c r="D290" s="93"/>
      <c r="E290" s="93"/>
      <c r="F290" s="94"/>
      <c r="G290" s="34">
        <v>500</v>
      </c>
      <c r="H290" s="41"/>
      <c r="I290" s="40">
        <v>800</v>
      </c>
      <c r="J290" s="36"/>
      <c r="K290" s="25"/>
      <c r="M290" s="9">
        <f t="shared" si="60"/>
        <v>0</v>
      </c>
      <c r="N290" s="26">
        <f t="shared" si="61"/>
        <v>80</v>
      </c>
      <c r="O290" s="9">
        <f t="shared" si="62"/>
        <v>32</v>
      </c>
      <c r="P290" s="27">
        <v>29</v>
      </c>
      <c r="Q290" s="26"/>
      <c r="R290" s="27">
        <v>100</v>
      </c>
      <c r="S290" s="27">
        <v>80</v>
      </c>
      <c r="T290" s="27">
        <v>20</v>
      </c>
      <c r="U290" s="27">
        <v>30</v>
      </c>
      <c r="V290" s="27">
        <v>130</v>
      </c>
    </row>
    <row r="291" spans="1:28" ht="15.75" customHeight="1">
      <c r="A291" s="32"/>
      <c r="B291" s="38" t="s">
        <v>287</v>
      </c>
      <c r="C291" s="93"/>
      <c r="D291" s="93"/>
      <c r="E291" s="93"/>
      <c r="F291" s="94"/>
      <c r="G291" s="34">
        <v>500</v>
      </c>
      <c r="H291" s="41"/>
      <c r="I291" s="40">
        <v>850</v>
      </c>
      <c r="J291" s="36"/>
      <c r="K291" s="25"/>
      <c r="M291" s="9">
        <f t="shared" si="60"/>
        <v>0</v>
      </c>
      <c r="N291" s="26">
        <f t="shared" si="61"/>
        <v>80</v>
      </c>
      <c r="O291" s="9">
        <f t="shared" si="62"/>
        <v>34</v>
      </c>
      <c r="P291" s="27">
        <v>30</v>
      </c>
      <c r="Q291" s="26"/>
      <c r="R291" s="27">
        <v>100</v>
      </c>
      <c r="S291" s="27">
        <v>80</v>
      </c>
      <c r="T291" s="27">
        <v>20</v>
      </c>
      <c r="U291" s="27">
        <v>30</v>
      </c>
      <c r="V291" s="27">
        <v>130</v>
      </c>
    </row>
    <row r="292" spans="1:28" ht="15.75" customHeight="1">
      <c r="A292" s="32"/>
      <c r="B292" s="38" t="s">
        <v>288</v>
      </c>
      <c r="C292" s="93"/>
      <c r="D292" s="93"/>
      <c r="E292" s="93"/>
      <c r="F292" s="94"/>
      <c r="G292" s="34">
        <v>500</v>
      </c>
      <c r="H292" s="41"/>
      <c r="I292" s="40">
        <v>900</v>
      </c>
      <c r="J292" s="36"/>
      <c r="K292" s="25"/>
      <c r="M292" s="9">
        <f t="shared" si="60"/>
        <v>0</v>
      </c>
      <c r="N292" s="26">
        <f t="shared" si="61"/>
        <v>80</v>
      </c>
      <c r="O292" s="9">
        <f t="shared" si="62"/>
        <v>36</v>
      </c>
      <c r="P292" s="27">
        <v>31</v>
      </c>
      <c r="Q292" s="26"/>
      <c r="R292" s="27">
        <v>100</v>
      </c>
      <c r="S292" s="27">
        <v>80</v>
      </c>
      <c r="T292" s="27">
        <v>20</v>
      </c>
      <c r="U292" s="27">
        <v>30</v>
      </c>
      <c r="V292" s="27">
        <v>130</v>
      </c>
    </row>
    <row r="293" spans="1:28" ht="15.75" customHeight="1">
      <c r="A293" s="32"/>
      <c r="B293" s="38" t="s">
        <v>289</v>
      </c>
      <c r="C293" s="93"/>
      <c r="D293" s="93"/>
      <c r="E293" s="93"/>
      <c r="F293" s="94"/>
      <c r="G293" s="34">
        <v>500</v>
      </c>
      <c r="H293" s="41"/>
      <c r="I293" s="40">
        <v>950</v>
      </c>
      <c r="J293" s="36"/>
      <c r="K293" s="25"/>
      <c r="M293" s="9">
        <f t="shared" si="60"/>
        <v>0</v>
      </c>
      <c r="N293" s="26">
        <f t="shared" si="61"/>
        <v>80</v>
      </c>
      <c r="O293" s="9">
        <f t="shared" si="62"/>
        <v>38</v>
      </c>
      <c r="P293" s="27">
        <v>32</v>
      </c>
      <c r="Q293" s="26"/>
      <c r="R293" s="27">
        <v>100</v>
      </c>
      <c r="S293" s="27">
        <v>80</v>
      </c>
      <c r="T293" s="27">
        <v>20</v>
      </c>
      <c r="U293" s="27">
        <v>30</v>
      </c>
      <c r="V293" s="27">
        <v>130</v>
      </c>
    </row>
    <row r="294" spans="1:28" ht="15.75" customHeight="1">
      <c r="A294" s="32"/>
      <c r="B294" s="38"/>
      <c r="C294" s="93"/>
      <c r="D294" s="93"/>
      <c r="E294" s="93"/>
      <c r="F294" s="94"/>
      <c r="G294" s="34">
        <v>500</v>
      </c>
      <c r="H294" s="41"/>
      <c r="I294" s="40">
        <v>1000</v>
      </c>
      <c r="J294" s="36"/>
      <c r="K294" s="25"/>
      <c r="M294" s="9">
        <f t="shared" si="60"/>
        <v>0</v>
      </c>
      <c r="N294" s="26">
        <f t="shared" si="61"/>
        <v>80</v>
      </c>
      <c r="O294" s="9">
        <f t="shared" si="62"/>
        <v>40</v>
      </c>
      <c r="P294" s="27">
        <v>33</v>
      </c>
      <c r="Q294" s="26"/>
      <c r="R294" s="27">
        <v>100</v>
      </c>
      <c r="S294" s="27">
        <v>80</v>
      </c>
      <c r="T294" s="27">
        <v>20</v>
      </c>
      <c r="U294" s="27">
        <v>30</v>
      </c>
      <c r="V294" s="27">
        <v>130</v>
      </c>
    </row>
    <row r="295" spans="1:28" ht="15.75" customHeight="1">
      <c r="A295" s="32"/>
      <c r="B295" s="45" t="s">
        <v>290</v>
      </c>
      <c r="C295" s="93"/>
      <c r="D295" s="93"/>
      <c r="E295" s="93"/>
      <c r="F295" s="94"/>
      <c r="G295" s="55"/>
      <c r="H295" s="43"/>
      <c r="I295" s="40"/>
      <c r="J295" s="36"/>
      <c r="K295" s="25"/>
      <c r="M295" s="9">
        <f>(IF(SUM(K283:K294)&gt;0,O295,0))*$N$3</f>
        <v>0</v>
      </c>
      <c r="N295" s="26">
        <f>IF($I$2=$X$6,X295,IF($I$2=$Y$6,Y295,IF($I$2=$Z$6,Z295,IF($I$2=$AA$6,AA295,IF($I$2=$AB$6,AB295,0)))))</f>
        <v>30</v>
      </c>
      <c r="O295" s="26">
        <f>(SUM(K283:K294))*N295</f>
        <v>0</v>
      </c>
      <c r="P295" s="27"/>
      <c r="Q295" s="26"/>
      <c r="R295" s="27"/>
      <c r="S295" s="27"/>
      <c r="T295" s="27"/>
      <c r="U295" s="27"/>
      <c r="V295" s="27"/>
      <c r="X295" s="9">
        <v>30</v>
      </c>
      <c r="Y295" s="9">
        <v>20</v>
      </c>
      <c r="Z295" s="9">
        <v>20</v>
      </c>
      <c r="AA295" s="9">
        <v>30</v>
      </c>
      <c r="AB295" s="9">
        <v>40</v>
      </c>
    </row>
    <row r="296" spans="1:28" ht="15.75" customHeight="1">
      <c r="A296" s="32"/>
      <c r="B296" s="33" t="s">
        <v>291</v>
      </c>
      <c r="C296" s="93"/>
      <c r="D296" s="93"/>
      <c r="E296" s="93"/>
      <c r="F296" s="94" t="s">
        <v>292</v>
      </c>
      <c r="G296" s="34">
        <v>600</v>
      </c>
      <c r="H296" s="34">
        <v>350</v>
      </c>
      <c r="I296" s="35">
        <v>450</v>
      </c>
      <c r="J296" s="36"/>
      <c r="K296" s="37"/>
      <c r="M296" s="9">
        <f t="shared" ref="M296:M307" si="63">(K296*IF(K296&gt;0,P296+O296,0))*$N$3</f>
        <v>0</v>
      </c>
      <c r="N296" s="26">
        <f t="shared" ref="N296:N307" si="64">IF($I$3=$R$6,R296,IF($I$3=$S$6,S296,IF($I$3=$T$6,T296,IF($I$3=$U$6,U296,IF($I$3=$V$6,V296,0)))))</f>
        <v>80</v>
      </c>
      <c r="O296" s="9">
        <f t="shared" ref="O296:O307" si="65">(G296*I296)/1000000*N296</f>
        <v>21.6</v>
      </c>
      <c r="P296" s="27">
        <v>24</v>
      </c>
      <c r="Q296" s="26"/>
      <c r="R296" s="27">
        <v>100</v>
      </c>
      <c r="S296" s="27">
        <v>80</v>
      </c>
      <c r="T296" s="27">
        <v>20</v>
      </c>
      <c r="U296" s="27">
        <v>30</v>
      </c>
      <c r="V296" s="27">
        <v>130</v>
      </c>
    </row>
    <row r="297" spans="1:28" ht="15.75" customHeight="1">
      <c r="A297" s="32"/>
      <c r="B297" s="38" t="s">
        <v>293</v>
      </c>
      <c r="C297" s="93"/>
      <c r="D297" s="93"/>
      <c r="E297" s="93"/>
      <c r="F297" s="94"/>
      <c r="G297" s="34">
        <v>600</v>
      </c>
      <c r="H297" s="39"/>
      <c r="I297" s="40">
        <v>500</v>
      </c>
      <c r="J297" s="36"/>
      <c r="K297" s="25"/>
      <c r="M297" s="9">
        <f t="shared" si="63"/>
        <v>0</v>
      </c>
      <c r="N297" s="26">
        <f t="shared" si="64"/>
        <v>80</v>
      </c>
      <c r="O297" s="9">
        <f t="shared" si="65"/>
        <v>24</v>
      </c>
      <c r="P297" s="27">
        <v>25</v>
      </c>
      <c r="Q297" s="26"/>
      <c r="R297" s="27">
        <v>100</v>
      </c>
      <c r="S297" s="27">
        <v>80</v>
      </c>
      <c r="T297" s="27">
        <v>20</v>
      </c>
      <c r="U297" s="27">
        <v>30</v>
      </c>
      <c r="V297" s="27">
        <v>130</v>
      </c>
    </row>
    <row r="298" spans="1:28" ht="15.75" customHeight="1">
      <c r="A298" s="32"/>
      <c r="B298" s="38" t="s">
        <v>294</v>
      </c>
      <c r="C298" s="93"/>
      <c r="D298" s="93"/>
      <c r="E298" s="93"/>
      <c r="F298" s="94"/>
      <c r="G298" s="34">
        <v>600</v>
      </c>
      <c r="H298" s="41"/>
      <c r="I298" s="40">
        <v>550</v>
      </c>
      <c r="J298" s="36"/>
      <c r="K298" s="25"/>
      <c r="M298" s="9">
        <f t="shared" si="63"/>
        <v>0</v>
      </c>
      <c r="N298" s="26">
        <f t="shared" si="64"/>
        <v>80</v>
      </c>
      <c r="O298" s="9">
        <f t="shared" si="65"/>
        <v>26.400000000000002</v>
      </c>
      <c r="P298" s="27">
        <v>26</v>
      </c>
      <c r="Q298" s="26"/>
      <c r="R298" s="27">
        <v>100</v>
      </c>
      <c r="S298" s="27">
        <v>80</v>
      </c>
      <c r="T298" s="27">
        <v>20</v>
      </c>
      <c r="U298" s="27">
        <v>30</v>
      </c>
      <c r="V298" s="27">
        <v>130</v>
      </c>
    </row>
    <row r="299" spans="1:28" ht="15.75" customHeight="1">
      <c r="A299" s="32"/>
      <c r="B299" s="38" t="s">
        <v>295</v>
      </c>
      <c r="C299" s="93"/>
      <c r="D299" s="93"/>
      <c r="E299" s="93"/>
      <c r="F299" s="94"/>
      <c r="G299" s="34">
        <v>600</v>
      </c>
      <c r="H299" s="41"/>
      <c r="I299" s="40">
        <v>600</v>
      </c>
      <c r="J299" s="36"/>
      <c r="K299" s="25"/>
      <c r="M299" s="9">
        <f t="shared" si="63"/>
        <v>0</v>
      </c>
      <c r="N299" s="26">
        <f t="shared" si="64"/>
        <v>80</v>
      </c>
      <c r="O299" s="9">
        <f t="shared" si="65"/>
        <v>28.799999999999997</v>
      </c>
      <c r="P299" s="27">
        <v>27</v>
      </c>
      <c r="Q299" s="26"/>
      <c r="R299" s="27">
        <v>100</v>
      </c>
      <c r="S299" s="27">
        <v>80</v>
      </c>
      <c r="T299" s="27">
        <v>20</v>
      </c>
      <c r="U299" s="27">
        <v>30</v>
      </c>
      <c r="V299" s="27">
        <v>130</v>
      </c>
    </row>
    <row r="300" spans="1:28" ht="15.75" customHeight="1">
      <c r="A300" s="32"/>
      <c r="B300" s="38" t="s">
        <v>296</v>
      </c>
      <c r="C300" s="93"/>
      <c r="D300" s="93"/>
      <c r="E300" s="93"/>
      <c r="F300" s="94"/>
      <c r="G300" s="34">
        <v>600</v>
      </c>
      <c r="H300" s="41"/>
      <c r="I300" s="40">
        <v>650</v>
      </c>
      <c r="J300" s="36"/>
      <c r="K300" s="25"/>
      <c r="M300" s="9">
        <f t="shared" si="63"/>
        <v>0</v>
      </c>
      <c r="N300" s="26">
        <f t="shared" si="64"/>
        <v>80</v>
      </c>
      <c r="O300" s="9">
        <f t="shared" si="65"/>
        <v>31.200000000000003</v>
      </c>
      <c r="P300" s="27">
        <v>28</v>
      </c>
      <c r="Q300" s="26"/>
      <c r="R300" s="27">
        <v>100</v>
      </c>
      <c r="S300" s="27">
        <v>80</v>
      </c>
      <c r="T300" s="27">
        <v>20</v>
      </c>
      <c r="U300" s="27">
        <v>30</v>
      </c>
      <c r="V300" s="27">
        <v>130</v>
      </c>
    </row>
    <row r="301" spans="1:28" ht="15.75" customHeight="1">
      <c r="A301" s="32"/>
      <c r="B301" s="38" t="s">
        <v>297</v>
      </c>
      <c r="C301" s="93"/>
      <c r="D301" s="93"/>
      <c r="E301" s="93"/>
      <c r="F301" s="94"/>
      <c r="G301" s="34">
        <v>600</v>
      </c>
      <c r="H301" s="41"/>
      <c r="I301" s="40">
        <v>700</v>
      </c>
      <c r="J301" s="36"/>
      <c r="K301" s="25"/>
      <c r="M301" s="9">
        <f t="shared" si="63"/>
        <v>0</v>
      </c>
      <c r="N301" s="26">
        <f t="shared" si="64"/>
        <v>80</v>
      </c>
      <c r="O301" s="9">
        <f t="shared" si="65"/>
        <v>33.6</v>
      </c>
      <c r="P301" s="27">
        <v>29</v>
      </c>
      <c r="Q301" s="26"/>
      <c r="R301" s="27">
        <v>100</v>
      </c>
      <c r="S301" s="27">
        <v>80</v>
      </c>
      <c r="T301" s="27">
        <v>20</v>
      </c>
      <c r="U301" s="27">
        <v>30</v>
      </c>
      <c r="V301" s="27">
        <v>130</v>
      </c>
    </row>
    <row r="302" spans="1:28" ht="15.75" customHeight="1">
      <c r="A302" s="32"/>
      <c r="B302" s="38" t="s">
        <v>298</v>
      </c>
      <c r="C302" s="93"/>
      <c r="D302" s="93"/>
      <c r="E302" s="93"/>
      <c r="F302" s="94"/>
      <c r="G302" s="34">
        <v>600</v>
      </c>
      <c r="H302" s="41"/>
      <c r="I302" s="40">
        <v>750</v>
      </c>
      <c r="J302" s="36"/>
      <c r="K302" s="25"/>
      <c r="M302" s="9">
        <f t="shared" si="63"/>
        <v>0</v>
      </c>
      <c r="N302" s="26">
        <f t="shared" si="64"/>
        <v>80</v>
      </c>
      <c r="O302" s="9">
        <f t="shared" si="65"/>
        <v>36</v>
      </c>
      <c r="P302" s="27">
        <v>30</v>
      </c>
      <c r="Q302" s="26"/>
      <c r="R302" s="27">
        <v>100</v>
      </c>
      <c r="S302" s="27">
        <v>80</v>
      </c>
      <c r="T302" s="27">
        <v>20</v>
      </c>
      <c r="U302" s="27">
        <v>30</v>
      </c>
      <c r="V302" s="27">
        <v>130</v>
      </c>
    </row>
    <row r="303" spans="1:28" ht="15.75" customHeight="1">
      <c r="A303" s="32"/>
      <c r="B303" s="38" t="s">
        <v>299</v>
      </c>
      <c r="C303" s="93"/>
      <c r="D303" s="93"/>
      <c r="E303" s="93"/>
      <c r="F303" s="94"/>
      <c r="G303" s="34">
        <v>600</v>
      </c>
      <c r="H303" s="41"/>
      <c r="I303" s="40">
        <v>800</v>
      </c>
      <c r="J303" s="36"/>
      <c r="K303" s="25"/>
      <c r="M303" s="9">
        <f t="shared" si="63"/>
        <v>0</v>
      </c>
      <c r="N303" s="26">
        <f t="shared" si="64"/>
        <v>80</v>
      </c>
      <c r="O303" s="9">
        <f t="shared" si="65"/>
        <v>38.4</v>
      </c>
      <c r="P303" s="27">
        <v>31</v>
      </c>
      <c r="Q303" s="26"/>
      <c r="R303" s="27">
        <v>100</v>
      </c>
      <c r="S303" s="27">
        <v>80</v>
      </c>
      <c r="T303" s="27">
        <v>20</v>
      </c>
      <c r="U303" s="27">
        <v>30</v>
      </c>
      <c r="V303" s="27">
        <v>130</v>
      </c>
    </row>
    <row r="304" spans="1:28" ht="15.75" customHeight="1">
      <c r="A304" s="32"/>
      <c r="B304" s="38" t="s">
        <v>300</v>
      </c>
      <c r="C304" s="93"/>
      <c r="D304" s="93"/>
      <c r="E304" s="93"/>
      <c r="F304" s="94"/>
      <c r="G304" s="34">
        <v>600</v>
      </c>
      <c r="H304" s="41"/>
      <c r="I304" s="40">
        <v>850</v>
      </c>
      <c r="J304" s="36"/>
      <c r="K304" s="25"/>
      <c r="M304" s="9">
        <f t="shared" si="63"/>
        <v>0</v>
      </c>
      <c r="N304" s="26">
        <f t="shared" si="64"/>
        <v>80</v>
      </c>
      <c r="O304" s="9">
        <f t="shared" si="65"/>
        <v>40.799999999999997</v>
      </c>
      <c r="P304" s="27">
        <v>32</v>
      </c>
      <c r="Q304" s="26"/>
      <c r="R304" s="27">
        <v>100</v>
      </c>
      <c r="S304" s="27">
        <v>80</v>
      </c>
      <c r="T304" s="27">
        <v>20</v>
      </c>
      <c r="U304" s="27">
        <v>30</v>
      </c>
      <c r="V304" s="27">
        <v>130</v>
      </c>
    </row>
    <row r="305" spans="1:28" ht="15.75" customHeight="1">
      <c r="A305" s="32"/>
      <c r="B305" s="38" t="s">
        <v>301</v>
      </c>
      <c r="C305" s="93"/>
      <c r="D305" s="93"/>
      <c r="E305" s="93"/>
      <c r="F305" s="94"/>
      <c r="G305" s="34">
        <v>600</v>
      </c>
      <c r="H305" s="41"/>
      <c r="I305" s="40">
        <v>900</v>
      </c>
      <c r="J305" s="36"/>
      <c r="K305" s="25"/>
      <c r="M305" s="9">
        <f t="shared" si="63"/>
        <v>0</v>
      </c>
      <c r="N305" s="26">
        <f t="shared" si="64"/>
        <v>80</v>
      </c>
      <c r="O305" s="9">
        <f t="shared" si="65"/>
        <v>43.2</v>
      </c>
      <c r="P305" s="27">
        <v>33</v>
      </c>
      <c r="Q305" s="26"/>
      <c r="R305" s="27">
        <v>100</v>
      </c>
      <c r="S305" s="27">
        <v>80</v>
      </c>
      <c r="T305" s="27">
        <v>20</v>
      </c>
      <c r="U305" s="27">
        <v>30</v>
      </c>
      <c r="V305" s="27">
        <v>130</v>
      </c>
    </row>
    <row r="306" spans="1:28" ht="15.75" customHeight="1">
      <c r="A306" s="32"/>
      <c r="B306" s="38" t="s">
        <v>302</v>
      </c>
      <c r="C306" s="93"/>
      <c r="D306" s="93"/>
      <c r="E306" s="93"/>
      <c r="F306" s="94"/>
      <c r="G306" s="34">
        <v>600</v>
      </c>
      <c r="H306" s="41"/>
      <c r="I306" s="40">
        <v>950</v>
      </c>
      <c r="J306" s="36"/>
      <c r="K306" s="25"/>
      <c r="M306" s="9">
        <f t="shared" si="63"/>
        <v>0</v>
      </c>
      <c r="N306" s="26">
        <f t="shared" si="64"/>
        <v>80</v>
      </c>
      <c r="O306" s="9">
        <f t="shared" si="65"/>
        <v>45.599999999999994</v>
      </c>
      <c r="P306" s="27">
        <v>34</v>
      </c>
      <c r="Q306" s="26"/>
      <c r="R306" s="27">
        <v>100</v>
      </c>
      <c r="S306" s="27">
        <v>80</v>
      </c>
      <c r="T306" s="27">
        <v>20</v>
      </c>
      <c r="U306" s="27">
        <v>30</v>
      </c>
      <c r="V306" s="27">
        <v>130</v>
      </c>
    </row>
    <row r="307" spans="1:28" ht="15.75" customHeight="1">
      <c r="A307" s="32"/>
      <c r="B307" s="38"/>
      <c r="C307" s="93"/>
      <c r="D307" s="93"/>
      <c r="E307" s="93"/>
      <c r="F307" s="94"/>
      <c r="G307" s="34">
        <v>600</v>
      </c>
      <c r="H307" s="41"/>
      <c r="I307" s="40">
        <v>1000</v>
      </c>
      <c r="J307" s="36"/>
      <c r="K307" s="25"/>
      <c r="M307" s="9">
        <f t="shared" si="63"/>
        <v>0</v>
      </c>
      <c r="N307" s="26">
        <f t="shared" si="64"/>
        <v>80</v>
      </c>
      <c r="O307" s="9">
        <f t="shared" si="65"/>
        <v>48</v>
      </c>
      <c r="P307" s="27">
        <v>35</v>
      </c>
      <c r="Q307" s="26"/>
      <c r="R307" s="27">
        <v>100</v>
      </c>
      <c r="S307" s="27">
        <v>80</v>
      </c>
      <c r="T307" s="27">
        <v>20</v>
      </c>
      <c r="U307" s="27">
        <v>30</v>
      </c>
      <c r="V307" s="27">
        <v>130</v>
      </c>
    </row>
    <row r="308" spans="1:28" ht="15.75" customHeight="1">
      <c r="A308" s="32"/>
      <c r="B308" s="42" t="s">
        <v>303</v>
      </c>
      <c r="C308" s="93"/>
      <c r="D308" s="93"/>
      <c r="E308" s="93"/>
      <c r="F308" s="94"/>
      <c r="G308" s="55"/>
      <c r="H308" s="43"/>
      <c r="I308" s="40"/>
      <c r="J308" s="36"/>
      <c r="K308" s="25"/>
      <c r="M308" s="9">
        <f>(IF(SUM(K296:K307)&gt;0,O308,0))*$N$3</f>
        <v>0</v>
      </c>
      <c r="N308" s="26">
        <f>IF($I$2=$X$6,X308,IF($I$2=$Y$6,Y308,IF($I$2=$Z$6,Z308,IF($I$2=$AA$6,AA308,IF($I$2=$AB$6,AB308,0)))))</f>
        <v>30</v>
      </c>
      <c r="O308" s="26">
        <f>(SUM(K296:K307))*N308</f>
        <v>0</v>
      </c>
      <c r="P308" s="27"/>
      <c r="Q308" s="26"/>
      <c r="R308" s="27"/>
      <c r="S308" s="27"/>
      <c r="T308" s="27"/>
      <c r="U308" s="27"/>
      <c r="V308" s="27"/>
      <c r="X308" s="9">
        <v>30</v>
      </c>
      <c r="Y308" s="9">
        <v>20</v>
      </c>
      <c r="Z308" s="9">
        <v>20</v>
      </c>
      <c r="AA308" s="9">
        <v>30</v>
      </c>
      <c r="AB308" s="9">
        <v>40</v>
      </c>
    </row>
    <row r="309" spans="1:28" ht="15.75" customHeight="1">
      <c r="A309" s="32"/>
      <c r="B309" s="44" t="s">
        <v>304</v>
      </c>
      <c r="C309" s="93"/>
      <c r="D309" s="93"/>
      <c r="E309" s="93"/>
      <c r="F309" s="94" t="s">
        <v>305</v>
      </c>
      <c r="G309" s="34">
        <v>2500</v>
      </c>
      <c r="H309" s="34">
        <v>560</v>
      </c>
      <c r="I309" s="35">
        <v>300</v>
      </c>
      <c r="J309" s="36"/>
      <c r="K309" s="37"/>
      <c r="M309" s="9">
        <f t="shared" ref="M309:M315" si="66">(K309*IF(K309&gt;0,P309+O309,0))*$N$3</f>
        <v>0</v>
      </c>
      <c r="N309" s="26">
        <f t="shared" ref="N309:N315" si="67">IF($I$3=$R$6,R309,IF($I$3=$S$6,S309,IF($I$3=$T$6,T309,IF($I$3=$U$6,U309,IF($I$3=$V$6,V309,0)))))</f>
        <v>80</v>
      </c>
      <c r="O309" s="9">
        <f t="shared" ref="O309:O315" si="68">(G309*I309)/1000000*N309</f>
        <v>60</v>
      </c>
      <c r="P309" s="27">
        <v>50</v>
      </c>
      <c r="Q309" s="26"/>
      <c r="R309" s="27">
        <v>100</v>
      </c>
      <c r="S309" s="27">
        <v>80</v>
      </c>
      <c r="T309" s="27">
        <v>20</v>
      </c>
      <c r="U309" s="27">
        <v>30</v>
      </c>
      <c r="V309" s="27">
        <v>130</v>
      </c>
    </row>
    <row r="310" spans="1:28" ht="15.75" customHeight="1">
      <c r="A310" s="32"/>
      <c r="B310" s="38" t="s">
        <v>306</v>
      </c>
      <c r="C310" s="93"/>
      <c r="D310" s="93"/>
      <c r="E310" s="93"/>
      <c r="F310" s="94"/>
      <c r="G310" s="34">
        <v>2500</v>
      </c>
      <c r="H310" s="39"/>
      <c r="I310" s="40">
        <v>350</v>
      </c>
      <c r="J310" s="36"/>
      <c r="K310" s="25"/>
      <c r="M310" s="9">
        <f t="shared" si="66"/>
        <v>0</v>
      </c>
      <c r="N310" s="26">
        <f t="shared" si="67"/>
        <v>80</v>
      </c>
      <c r="O310" s="9">
        <f t="shared" si="68"/>
        <v>70</v>
      </c>
      <c r="P310" s="27">
        <v>52</v>
      </c>
      <c r="Q310" s="26"/>
      <c r="R310" s="27">
        <v>100</v>
      </c>
      <c r="S310" s="27">
        <v>80</v>
      </c>
      <c r="T310" s="27">
        <v>20</v>
      </c>
      <c r="U310" s="27">
        <v>30</v>
      </c>
      <c r="V310" s="27">
        <v>130</v>
      </c>
    </row>
    <row r="311" spans="1:28" ht="15.75" customHeight="1">
      <c r="A311" s="32"/>
      <c r="B311" s="38" t="s">
        <v>307</v>
      </c>
      <c r="C311" s="93"/>
      <c r="D311" s="93"/>
      <c r="E311" s="93"/>
      <c r="F311" s="94"/>
      <c r="G311" s="34">
        <v>2500</v>
      </c>
      <c r="H311" s="41"/>
      <c r="I311" s="40">
        <v>400</v>
      </c>
      <c r="J311" s="36"/>
      <c r="K311" s="25"/>
      <c r="M311" s="9">
        <f t="shared" si="66"/>
        <v>0</v>
      </c>
      <c r="N311" s="26">
        <f t="shared" si="67"/>
        <v>80</v>
      </c>
      <c r="O311" s="9">
        <f t="shared" si="68"/>
        <v>80</v>
      </c>
      <c r="P311" s="27">
        <v>54</v>
      </c>
      <c r="Q311" s="26"/>
      <c r="R311" s="27">
        <v>100</v>
      </c>
      <c r="S311" s="27">
        <v>80</v>
      </c>
      <c r="T311" s="27">
        <v>20</v>
      </c>
      <c r="U311" s="27">
        <v>30</v>
      </c>
      <c r="V311" s="27">
        <v>130</v>
      </c>
    </row>
    <row r="312" spans="1:28" ht="15.75" customHeight="1">
      <c r="A312" s="32"/>
      <c r="B312" s="38" t="s">
        <v>308</v>
      </c>
      <c r="C312" s="93"/>
      <c r="D312" s="93"/>
      <c r="E312" s="93"/>
      <c r="F312" s="94"/>
      <c r="G312" s="34">
        <v>2500</v>
      </c>
      <c r="H312" s="41"/>
      <c r="I312" s="40">
        <v>450</v>
      </c>
      <c r="J312" s="36"/>
      <c r="K312" s="25"/>
      <c r="M312" s="9">
        <f t="shared" si="66"/>
        <v>0</v>
      </c>
      <c r="N312" s="26">
        <f t="shared" si="67"/>
        <v>80</v>
      </c>
      <c r="O312" s="9">
        <f t="shared" si="68"/>
        <v>90</v>
      </c>
      <c r="P312" s="27">
        <v>56</v>
      </c>
      <c r="Q312" s="26"/>
      <c r="R312" s="27">
        <v>100</v>
      </c>
      <c r="S312" s="27">
        <v>80</v>
      </c>
      <c r="T312" s="27">
        <v>20</v>
      </c>
      <c r="U312" s="27">
        <v>30</v>
      </c>
      <c r="V312" s="27">
        <v>130</v>
      </c>
    </row>
    <row r="313" spans="1:28" ht="15.75" customHeight="1">
      <c r="A313" s="32"/>
      <c r="B313" s="38" t="s">
        <v>309</v>
      </c>
      <c r="C313" s="93"/>
      <c r="D313" s="93"/>
      <c r="E313" s="93"/>
      <c r="F313" s="94"/>
      <c r="G313" s="34">
        <v>2500</v>
      </c>
      <c r="H313" s="41"/>
      <c r="I313" s="40">
        <v>500</v>
      </c>
      <c r="J313" s="36"/>
      <c r="K313" s="25"/>
      <c r="M313" s="9">
        <f t="shared" si="66"/>
        <v>0</v>
      </c>
      <c r="N313" s="26">
        <f t="shared" si="67"/>
        <v>80</v>
      </c>
      <c r="O313" s="9">
        <f t="shared" si="68"/>
        <v>100</v>
      </c>
      <c r="P313" s="27">
        <v>58</v>
      </c>
      <c r="Q313" s="26"/>
      <c r="R313" s="27">
        <v>100</v>
      </c>
      <c r="S313" s="27">
        <v>80</v>
      </c>
      <c r="T313" s="27">
        <v>20</v>
      </c>
      <c r="U313" s="27">
        <v>30</v>
      </c>
      <c r="V313" s="27">
        <v>130</v>
      </c>
    </row>
    <row r="314" spans="1:28" ht="15.75" customHeight="1">
      <c r="A314" s="32"/>
      <c r="B314" s="38" t="s">
        <v>310</v>
      </c>
      <c r="C314" s="93"/>
      <c r="D314" s="93"/>
      <c r="E314" s="93"/>
      <c r="F314" s="94"/>
      <c r="G314" s="34">
        <v>2500</v>
      </c>
      <c r="H314" s="41"/>
      <c r="I314" s="40">
        <v>550</v>
      </c>
      <c r="J314" s="36"/>
      <c r="K314" s="25"/>
      <c r="M314" s="9">
        <f t="shared" si="66"/>
        <v>0</v>
      </c>
      <c r="N314" s="26">
        <f t="shared" si="67"/>
        <v>80</v>
      </c>
      <c r="O314" s="9">
        <f t="shared" si="68"/>
        <v>110</v>
      </c>
      <c r="P314" s="27">
        <v>60</v>
      </c>
      <c r="Q314" s="26"/>
      <c r="R314" s="27">
        <v>100</v>
      </c>
      <c r="S314" s="27">
        <v>80</v>
      </c>
      <c r="T314" s="27">
        <v>20</v>
      </c>
      <c r="U314" s="27">
        <v>30</v>
      </c>
      <c r="V314" s="27">
        <v>130</v>
      </c>
    </row>
    <row r="315" spans="1:28" ht="15.75" customHeight="1">
      <c r="A315" s="32"/>
      <c r="B315" s="38"/>
      <c r="C315" s="93"/>
      <c r="D315" s="93"/>
      <c r="E315" s="93"/>
      <c r="F315" s="94"/>
      <c r="G315" s="34">
        <v>2500</v>
      </c>
      <c r="H315" s="41"/>
      <c r="I315" s="40">
        <v>600</v>
      </c>
      <c r="J315" s="36"/>
      <c r="K315" s="25"/>
      <c r="M315" s="9">
        <f t="shared" si="66"/>
        <v>0</v>
      </c>
      <c r="N315" s="26">
        <f t="shared" si="67"/>
        <v>80</v>
      </c>
      <c r="O315" s="9">
        <f t="shared" si="68"/>
        <v>120</v>
      </c>
      <c r="P315" s="27">
        <v>62</v>
      </c>
      <c r="Q315" s="26"/>
      <c r="R315" s="27">
        <v>100</v>
      </c>
      <c r="S315" s="27">
        <v>80</v>
      </c>
      <c r="T315" s="27">
        <v>20</v>
      </c>
      <c r="U315" s="27">
        <v>30</v>
      </c>
      <c r="V315" s="27">
        <v>130</v>
      </c>
    </row>
    <row r="316" spans="1:28" ht="15.75" customHeight="1">
      <c r="A316" s="32"/>
      <c r="B316" s="45" t="s">
        <v>311</v>
      </c>
      <c r="C316" s="93"/>
      <c r="D316" s="93"/>
      <c r="E316" s="93"/>
      <c r="F316" s="94"/>
      <c r="G316" s="55"/>
      <c r="H316" s="43"/>
      <c r="I316" s="40"/>
      <c r="J316" s="36"/>
      <c r="K316" s="25"/>
      <c r="M316" s="9">
        <f>(IF(SUM(K309:K315)&gt;0,O316,0))*$N$3</f>
        <v>0</v>
      </c>
      <c r="N316" s="26">
        <f>IF($I$2=$X$6,X316,IF($I$2=$Y$6,Y316,IF($I$2=$Z$6,Z316,IF($I$2=$AA$6,AA316,IF($I$2=$AB$6,AB316,0)))))</f>
        <v>15</v>
      </c>
      <c r="O316" s="26">
        <f>(SUM(K309:K315))*N316</f>
        <v>0</v>
      </c>
      <c r="P316" s="27"/>
      <c r="Q316" s="26"/>
      <c r="R316" s="27"/>
      <c r="S316" s="27"/>
      <c r="T316" s="27"/>
      <c r="U316" s="27"/>
      <c r="V316" s="27"/>
      <c r="X316" s="9">
        <v>15</v>
      </c>
      <c r="Y316" s="9">
        <v>10</v>
      </c>
      <c r="Z316" s="9">
        <v>10</v>
      </c>
      <c r="AA316" s="9">
        <v>15</v>
      </c>
      <c r="AB316" s="9">
        <v>20</v>
      </c>
    </row>
    <row r="317" spans="1:28" ht="15.75" customHeight="1">
      <c r="A317" s="32"/>
      <c r="B317" s="33" t="s">
        <v>312</v>
      </c>
      <c r="C317" s="93"/>
      <c r="D317" s="93"/>
      <c r="E317" s="93"/>
      <c r="F317" s="94" t="s">
        <v>313</v>
      </c>
      <c r="G317" s="34">
        <v>2500</v>
      </c>
      <c r="H317" s="34">
        <v>560</v>
      </c>
      <c r="I317" s="35">
        <v>500</v>
      </c>
      <c r="J317" s="36"/>
      <c r="K317" s="37"/>
      <c r="M317" s="9">
        <f t="shared" ref="M317:M327" si="69">(K317*IF(K317&gt;0,P317+O317,0))*$N$3</f>
        <v>0</v>
      </c>
      <c r="N317" s="26">
        <f t="shared" ref="N317:N327" si="70">IF($I$3=$R$6,R317,IF($I$3=$S$6,S317,IF($I$3=$T$6,T317,IF($I$3=$U$6,U317,IF($I$3=$V$6,V317,0)))))</f>
        <v>80</v>
      </c>
      <c r="O317" s="9">
        <f t="shared" ref="O317:O327" si="71">(G317*I317)/1000000*N317</f>
        <v>100</v>
      </c>
      <c r="P317" s="27">
        <v>63</v>
      </c>
      <c r="Q317" s="26"/>
      <c r="R317" s="27">
        <v>100</v>
      </c>
      <c r="S317" s="27">
        <v>80</v>
      </c>
      <c r="T317" s="27">
        <v>20</v>
      </c>
      <c r="U317" s="27">
        <v>30</v>
      </c>
      <c r="V317" s="27">
        <v>130</v>
      </c>
    </row>
    <row r="318" spans="1:28" ht="15.75" customHeight="1">
      <c r="A318" s="32"/>
      <c r="B318" s="38" t="s">
        <v>314</v>
      </c>
      <c r="C318" s="93"/>
      <c r="D318" s="93"/>
      <c r="E318" s="93"/>
      <c r="F318" s="94"/>
      <c r="G318" s="34">
        <v>2500</v>
      </c>
      <c r="H318" s="39"/>
      <c r="I318" s="40">
        <v>550</v>
      </c>
      <c r="J318" s="36"/>
      <c r="K318" s="25"/>
      <c r="M318" s="9">
        <f t="shared" si="69"/>
        <v>0</v>
      </c>
      <c r="N318" s="26">
        <f t="shared" si="70"/>
        <v>80</v>
      </c>
      <c r="O318" s="9">
        <f t="shared" si="71"/>
        <v>110</v>
      </c>
      <c r="P318" s="27">
        <v>65</v>
      </c>
      <c r="Q318" s="26"/>
      <c r="R318" s="27">
        <v>100</v>
      </c>
      <c r="S318" s="27">
        <v>80</v>
      </c>
      <c r="T318" s="27">
        <v>20</v>
      </c>
      <c r="U318" s="27">
        <v>30</v>
      </c>
      <c r="V318" s="27">
        <v>130</v>
      </c>
    </row>
    <row r="319" spans="1:28" ht="15.75" customHeight="1">
      <c r="A319" s="32"/>
      <c r="B319" s="38" t="s">
        <v>315</v>
      </c>
      <c r="C319" s="93"/>
      <c r="D319" s="93"/>
      <c r="E319" s="93"/>
      <c r="F319" s="94"/>
      <c r="G319" s="34">
        <v>2500</v>
      </c>
      <c r="H319" s="41"/>
      <c r="I319" s="40">
        <v>600</v>
      </c>
      <c r="J319" s="36"/>
      <c r="K319" s="25"/>
      <c r="M319" s="9">
        <f t="shared" si="69"/>
        <v>0</v>
      </c>
      <c r="N319" s="26">
        <f t="shared" si="70"/>
        <v>80</v>
      </c>
      <c r="O319" s="9">
        <f t="shared" si="71"/>
        <v>120</v>
      </c>
      <c r="P319" s="27">
        <v>68</v>
      </c>
      <c r="Q319" s="26"/>
      <c r="R319" s="27">
        <v>100</v>
      </c>
      <c r="S319" s="27">
        <v>80</v>
      </c>
      <c r="T319" s="27">
        <v>20</v>
      </c>
      <c r="U319" s="27">
        <v>30</v>
      </c>
      <c r="V319" s="27">
        <v>130</v>
      </c>
    </row>
    <row r="320" spans="1:28" ht="15.75" customHeight="1">
      <c r="A320" s="32"/>
      <c r="B320" s="38" t="s">
        <v>316</v>
      </c>
      <c r="C320" s="93"/>
      <c r="D320" s="93"/>
      <c r="E320" s="93"/>
      <c r="F320" s="94"/>
      <c r="G320" s="34">
        <v>2500</v>
      </c>
      <c r="H320" s="41"/>
      <c r="I320" s="40">
        <v>650</v>
      </c>
      <c r="J320" s="36"/>
      <c r="K320" s="25"/>
      <c r="M320" s="9">
        <f t="shared" si="69"/>
        <v>0</v>
      </c>
      <c r="N320" s="26">
        <f t="shared" si="70"/>
        <v>80</v>
      </c>
      <c r="O320" s="9">
        <f t="shared" si="71"/>
        <v>130</v>
      </c>
      <c r="P320" s="27">
        <v>71</v>
      </c>
      <c r="Q320" s="26"/>
      <c r="R320" s="27">
        <v>100</v>
      </c>
      <c r="S320" s="27">
        <v>80</v>
      </c>
      <c r="T320" s="27">
        <v>20</v>
      </c>
      <c r="U320" s="27">
        <v>30</v>
      </c>
      <c r="V320" s="27">
        <v>130</v>
      </c>
    </row>
    <row r="321" spans="1:28" ht="15.75" customHeight="1">
      <c r="A321" s="32"/>
      <c r="B321" s="38" t="s">
        <v>317</v>
      </c>
      <c r="C321" s="93"/>
      <c r="D321" s="93"/>
      <c r="E321" s="93"/>
      <c r="F321" s="94"/>
      <c r="G321" s="34">
        <v>2500</v>
      </c>
      <c r="H321" s="41"/>
      <c r="I321" s="40">
        <v>700</v>
      </c>
      <c r="J321" s="36"/>
      <c r="K321" s="25"/>
      <c r="M321" s="9">
        <f t="shared" si="69"/>
        <v>0</v>
      </c>
      <c r="N321" s="26">
        <f t="shared" si="70"/>
        <v>80</v>
      </c>
      <c r="O321" s="9">
        <f t="shared" si="71"/>
        <v>140</v>
      </c>
      <c r="P321" s="27">
        <v>74</v>
      </c>
      <c r="Q321" s="26"/>
      <c r="R321" s="27">
        <v>100</v>
      </c>
      <c r="S321" s="27">
        <v>80</v>
      </c>
      <c r="T321" s="27">
        <v>20</v>
      </c>
      <c r="U321" s="27">
        <v>30</v>
      </c>
      <c r="V321" s="27">
        <v>130</v>
      </c>
    </row>
    <row r="322" spans="1:28" ht="15.75" customHeight="1">
      <c r="A322" s="32"/>
      <c r="B322" s="38" t="s">
        <v>318</v>
      </c>
      <c r="C322" s="93"/>
      <c r="D322" s="93"/>
      <c r="E322" s="93"/>
      <c r="F322" s="94"/>
      <c r="G322" s="34">
        <v>2500</v>
      </c>
      <c r="H322" s="41"/>
      <c r="I322" s="40">
        <v>750</v>
      </c>
      <c r="J322" s="36"/>
      <c r="K322" s="25"/>
      <c r="M322" s="9">
        <f t="shared" si="69"/>
        <v>0</v>
      </c>
      <c r="N322" s="26">
        <f t="shared" si="70"/>
        <v>80</v>
      </c>
      <c r="O322" s="9">
        <f t="shared" si="71"/>
        <v>150</v>
      </c>
      <c r="P322" s="27">
        <v>77</v>
      </c>
      <c r="Q322" s="26"/>
      <c r="R322" s="27">
        <v>100</v>
      </c>
      <c r="S322" s="27">
        <v>80</v>
      </c>
      <c r="T322" s="27">
        <v>20</v>
      </c>
      <c r="U322" s="27">
        <v>30</v>
      </c>
      <c r="V322" s="27">
        <v>130</v>
      </c>
    </row>
    <row r="323" spans="1:28" ht="15.75" customHeight="1">
      <c r="A323" s="32"/>
      <c r="B323" s="38" t="s">
        <v>319</v>
      </c>
      <c r="C323" s="93"/>
      <c r="D323" s="93"/>
      <c r="E323" s="93"/>
      <c r="F323" s="94"/>
      <c r="G323" s="34">
        <v>2500</v>
      </c>
      <c r="H323" s="41"/>
      <c r="I323" s="40">
        <v>800</v>
      </c>
      <c r="J323" s="36"/>
      <c r="K323" s="25"/>
      <c r="M323" s="9">
        <f t="shared" si="69"/>
        <v>0</v>
      </c>
      <c r="N323" s="26">
        <f t="shared" si="70"/>
        <v>80</v>
      </c>
      <c r="O323" s="9">
        <f t="shared" si="71"/>
        <v>160</v>
      </c>
      <c r="P323" s="27">
        <v>80</v>
      </c>
      <c r="Q323" s="26"/>
      <c r="R323" s="27">
        <v>100</v>
      </c>
      <c r="S323" s="27">
        <v>80</v>
      </c>
      <c r="T323" s="27">
        <v>20</v>
      </c>
      <c r="U323" s="27">
        <v>30</v>
      </c>
      <c r="V323" s="27">
        <v>130</v>
      </c>
    </row>
    <row r="324" spans="1:28" ht="15.75" customHeight="1">
      <c r="A324" s="32"/>
      <c r="B324" s="38" t="s">
        <v>320</v>
      </c>
      <c r="C324" s="93"/>
      <c r="D324" s="93"/>
      <c r="E324" s="93"/>
      <c r="F324" s="94"/>
      <c r="G324" s="34">
        <v>2500</v>
      </c>
      <c r="H324" s="41"/>
      <c r="I324" s="40">
        <v>850</v>
      </c>
      <c r="J324" s="36"/>
      <c r="K324" s="25"/>
      <c r="M324" s="9">
        <f t="shared" si="69"/>
        <v>0</v>
      </c>
      <c r="N324" s="26">
        <f t="shared" si="70"/>
        <v>80</v>
      </c>
      <c r="O324" s="9">
        <f t="shared" si="71"/>
        <v>170</v>
      </c>
      <c r="P324" s="27">
        <v>83</v>
      </c>
      <c r="Q324" s="26"/>
      <c r="R324" s="27">
        <v>100</v>
      </c>
      <c r="S324" s="27">
        <v>80</v>
      </c>
      <c r="T324" s="27">
        <v>20</v>
      </c>
      <c r="U324" s="27">
        <v>30</v>
      </c>
      <c r="V324" s="27">
        <v>130</v>
      </c>
    </row>
    <row r="325" spans="1:28" ht="15.75" customHeight="1">
      <c r="A325" s="32"/>
      <c r="B325" s="38" t="s">
        <v>321</v>
      </c>
      <c r="C325" s="93"/>
      <c r="D325" s="93"/>
      <c r="E325" s="93"/>
      <c r="F325" s="94"/>
      <c r="G325" s="34">
        <v>2500</v>
      </c>
      <c r="H325" s="41"/>
      <c r="I325" s="40">
        <v>900</v>
      </c>
      <c r="J325" s="36"/>
      <c r="K325" s="25"/>
      <c r="M325" s="9">
        <f t="shared" si="69"/>
        <v>0</v>
      </c>
      <c r="N325" s="26">
        <f t="shared" si="70"/>
        <v>80</v>
      </c>
      <c r="O325" s="9">
        <f t="shared" si="71"/>
        <v>180</v>
      </c>
      <c r="P325" s="27">
        <v>86</v>
      </c>
      <c r="Q325" s="26"/>
      <c r="R325" s="27">
        <v>100</v>
      </c>
      <c r="S325" s="27">
        <v>80</v>
      </c>
      <c r="T325" s="27">
        <v>20</v>
      </c>
      <c r="U325" s="27">
        <v>30</v>
      </c>
      <c r="V325" s="27">
        <v>130</v>
      </c>
    </row>
    <row r="326" spans="1:28" ht="15.75" customHeight="1">
      <c r="A326" s="32"/>
      <c r="B326" s="38" t="s">
        <v>322</v>
      </c>
      <c r="C326" s="93"/>
      <c r="D326" s="93"/>
      <c r="E326" s="93"/>
      <c r="F326" s="94"/>
      <c r="G326" s="34">
        <v>2500</v>
      </c>
      <c r="H326" s="41"/>
      <c r="I326" s="40">
        <v>950</v>
      </c>
      <c r="J326" s="36"/>
      <c r="K326" s="25"/>
      <c r="M326" s="9">
        <f t="shared" si="69"/>
        <v>0</v>
      </c>
      <c r="N326" s="26">
        <f t="shared" si="70"/>
        <v>80</v>
      </c>
      <c r="O326" s="9">
        <f t="shared" si="71"/>
        <v>190</v>
      </c>
      <c r="P326" s="27">
        <v>89</v>
      </c>
      <c r="Q326" s="26"/>
      <c r="R326" s="27">
        <v>100</v>
      </c>
      <c r="S326" s="27">
        <v>80</v>
      </c>
      <c r="T326" s="27">
        <v>20</v>
      </c>
      <c r="U326" s="27">
        <v>30</v>
      </c>
      <c r="V326" s="27">
        <v>130</v>
      </c>
    </row>
    <row r="327" spans="1:28" ht="15.75" customHeight="1">
      <c r="A327" s="32"/>
      <c r="B327" s="38"/>
      <c r="C327" s="93"/>
      <c r="D327" s="93"/>
      <c r="E327" s="93"/>
      <c r="F327" s="94"/>
      <c r="G327" s="34">
        <v>2500</v>
      </c>
      <c r="H327" s="41"/>
      <c r="I327" s="40">
        <v>1000</v>
      </c>
      <c r="J327" s="36"/>
      <c r="K327" s="25"/>
      <c r="M327" s="9">
        <f t="shared" si="69"/>
        <v>0</v>
      </c>
      <c r="N327" s="26">
        <f t="shared" si="70"/>
        <v>80</v>
      </c>
      <c r="O327" s="9">
        <f t="shared" si="71"/>
        <v>200</v>
      </c>
      <c r="P327" s="27">
        <v>92</v>
      </c>
      <c r="Q327" s="26"/>
      <c r="R327" s="27">
        <v>100</v>
      </c>
      <c r="S327" s="27">
        <v>80</v>
      </c>
      <c r="T327" s="27">
        <v>20</v>
      </c>
      <c r="U327" s="27">
        <v>30</v>
      </c>
      <c r="V327" s="27">
        <v>130</v>
      </c>
    </row>
    <row r="328" spans="1:28" ht="15.75" customHeight="1">
      <c r="A328" s="32"/>
      <c r="B328" s="42" t="s">
        <v>323</v>
      </c>
      <c r="C328" s="93"/>
      <c r="D328" s="93"/>
      <c r="E328" s="93"/>
      <c r="F328" s="94"/>
      <c r="G328" s="55"/>
      <c r="H328" s="43"/>
      <c r="I328" s="40"/>
      <c r="J328" s="36"/>
      <c r="K328" s="25"/>
      <c r="M328" s="9">
        <f>(IF(SUM(K317:K327)&gt;0,O328,0))*$N$3</f>
        <v>0</v>
      </c>
      <c r="N328" s="26">
        <f>IF($I$2=$X$6,X328,IF($I$2=$Y$6,Y328,IF($I$2=$Z$6,Z328,IF($I$2=$AA$6,AA328,IF($I$2=$AB$6,AB328,0)))))</f>
        <v>30</v>
      </c>
      <c r="O328" s="26">
        <f>(SUM(K317:K327))*N328</f>
        <v>0</v>
      </c>
      <c r="P328" s="27"/>
      <c r="Q328" s="26"/>
      <c r="R328" s="27"/>
      <c r="S328" s="27"/>
      <c r="T328" s="27"/>
      <c r="U328" s="27"/>
      <c r="V328" s="27"/>
      <c r="X328" s="9">
        <v>30</v>
      </c>
      <c r="Y328" s="9">
        <v>20</v>
      </c>
      <c r="Z328" s="9">
        <v>20</v>
      </c>
      <c r="AA328" s="9">
        <v>30</v>
      </c>
      <c r="AB328" s="9">
        <v>40</v>
      </c>
    </row>
    <row r="329" spans="1:28" ht="15.75" customHeight="1">
      <c r="A329" s="32"/>
      <c r="B329" s="44" t="s">
        <v>324</v>
      </c>
      <c r="C329" s="93"/>
      <c r="D329" s="93"/>
      <c r="E329" s="93"/>
      <c r="F329" s="94" t="s">
        <v>325</v>
      </c>
      <c r="G329" s="34">
        <v>2500</v>
      </c>
      <c r="H329" s="34">
        <v>560</v>
      </c>
      <c r="I329" s="35">
        <v>300</v>
      </c>
      <c r="J329" s="36"/>
      <c r="K329" s="37"/>
      <c r="M329" s="9">
        <f t="shared" ref="M329:M335" si="72">(K329*IF(K329&gt;0,P329+O329,0))*$N$3</f>
        <v>0</v>
      </c>
      <c r="N329" s="26">
        <f t="shared" ref="N329:N335" si="73">IF($I$3=$R$6,R329,IF($I$3=$S$6,S329,IF($I$3=$T$6,T329,IF($I$3=$U$6,U329,IF($I$3=$V$6,V329,0)))))</f>
        <v>80</v>
      </c>
      <c r="O329" s="9">
        <f t="shared" ref="O329:O335" si="74">(G329*I329)/1000000*N329</f>
        <v>60</v>
      </c>
      <c r="P329" s="27">
        <v>70</v>
      </c>
      <c r="Q329" s="26"/>
      <c r="R329" s="27">
        <v>100</v>
      </c>
      <c r="S329" s="27">
        <v>80</v>
      </c>
      <c r="T329" s="27">
        <v>20</v>
      </c>
      <c r="U329" s="27">
        <v>30</v>
      </c>
      <c r="V329" s="27">
        <v>130</v>
      </c>
    </row>
    <row r="330" spans="1:28" ht="15.75" customHeight="1">
      <c r="A330" s="32"/>
      <c r="B330" s="38" t="s">
        <v>326</v>
      </c>
      <c r="C330" s="93"/>
      <c r="D330" s="93"/>
      <c r="E330" s="93"/>
      <c r="F330" s="94"/>
      <c r="G330" s="34">
        <v>2500</v>
      </c>
      <c r="H330" s="39"/>
      <c r="I330" s="40">
        <v>350</v>
      </c>
      <c r="J330" s="36"/>
      <c r="K330" s="25"/>
      <c r="M330" s="9">
        <f t="shared" si="72"/>
        <v>0</v>
      </c>
      <c r="N330" s="26">
        <f t="shared" si="73"/>
        <v>80</v>
      </c>
      <c r="O330" s="9">
        <f t="shared" si="74"/>
        <v>70</v>
      </c>
      <c r="P330" s="27">
        <v>75</v>
      </c>
      <c r="Q330" s="26"/>
      <c r="R330" s="27">
        <v>100</v>
      </c>
      <c r="S330" s="27">
        <v>80</v>
      </c>
      <c r="T330" s="27">
        <v>20</v>
      </c>
      <c r="U330" s="27">
        <v>30</v>
      </c>
      <c r="V330" s="27">
        <v>130</v>
      </c>
    </row>
    <row r="331" spans="1:28" ht="15.75" customHeight="1">
      <c r="A331" s="32"/>
      <c r="B331" s="38" t="s">
        <v>327</v>
      </c>
      <c r="C331" s="93"/>
      <c r="D331" s="93"/>
      <c r="E331" s="93"/>
      <c r="F331" s="94"/>
      <c r="G331" s="34">
        <v>2500</v>
      </c>
      <c r="H331" s="41"/>
      <c r="I331" s="40">
        <v>400</v>
      </c>
      <c r="J331" s="36"/>
      <c r="K331" s="25"/>
      <c r="M331" s="9">
        <f t="shared" si="72"/>
        <v>0</v>
      </c>
      <c r="N331" s="26">
        <f t="shared" si="73"/>
        <v>80</v>
      </c>
      <c r="O331" s="9">
        <f t="shared" si="74"/>
        <v>80</v>
      </c>
      <c r="P331" s="27">
        <v>80</v>
      </c>
      <c r="Q331" s="26"/>
      <c r="R331" s="27">
        <v>100</v>
      </c>
      <c r="S331" s="27">
        <v>80</v>
      </c>
      <c r="T331" s="27">
        <v>20</v>
      </c>
      <c r="U331" s="27">
        <v>30</v>
      </c>
      <c r="V331" s="27">
        <v>130</v>
      </c>
    </row>
    <row r="332" spans="1:28" ht="15.75" customHeight="1">
      <c r="A332" s="32"/>
      <c r="B332" s="38" t="s">
        <v>328</v>
      </c>
      <c r="C332" s="93"/>
      <c r="D332" s="93"/>
      <c r="E332" s="93"/>
      <c r="F332" s="94"/>
      <c r="G332" s="34">
        <v>2500</v>
      </c>
      <c r="H332" s="41"/>
      <c r="I332" s="40">
        <v>450</v>
      </c>
      <c r="J332" s="36"/>
      <c r="K332" s="25"/>
      <c r="M332" s="9">
        <f t="shared" si="72"/>
        <v>0</v>
      </c>
      <c r="N332" s="26">
        <f t="shared" si="73"/>
        <v>80</v>
      </c>
      <c r="O332" s="9">
        <f t="shared" si="74"/>
        <v>90</v>
      </c>
      <c r="P332" s="27">
        <v>85</v>
      </c>
      <c r="Q332" s="26"/>
      <c r="R332" s="27">
        <v>100</v>
      </c>
      <c r="S332" s="27">
        <v>80</v>
      </c>
      <c r="T332" s="27">
        <v>20</v>
      </c>
      <c r="U332" s="27">
        <v>30</v>
      </c>
      <c r="V332" s="27">
        <v>130</v>
      </c>
    </row>
    <row r="333" spans="1:28" ht="15.75" customHeight="1">
      <c r="A333" s="32"/>
      <c r="B333" s="38" t="s">
        <v>329</v>
      </c>
      <c r="C333" s="93"/>
      <c r="D333" s="93"/>
      <c r="E333" s="93"/>
      <c r="F333" s="94"/>
      <c r="G333" s="34">
        <v>2500</v>
      </c>
      <c r="H333" s="41"/>
      <c r="I333" s="40">
        <v>500</v>
      </c>
      <c r="J333" s="36"/>
      <c r="K333" s="25"/>
      <c r="M333" s="9">
        <f t="shared" si="72"/>
        <v>0</v>
      </c>
      <c r="N333" s="26">
        <f t="shared" si="73"/>
        <v>80</v>
      </c>
      <c r="O333" s="9">
        <f t="shared" si="74"/>
        <v>100</v>
      </c>
      <c r="P333" s="27">
        <v>90</v>
      </c>
      <c r="Q333" s="26"/>
      <c r="R333" s="27">
        <v>100</v>
      </c>
      <c r="S333" s="27">
        <v>80</v>
      </c>
      <c r="T333" s="27">
        <v>20</v>
      </c>
      <c r="U333" s="27">
        <v>30</v>
      </c>
      <c r="V333" s="27">
        <v>130</v>
      </c>
    </row>
    <row r="334" spans="1:28" ht="15.75" customHeight="1">
      <c r="A334" s="32"/>
      <c r="B334" s="38" t="s">
        <v>330</v>
      </c>
      <c r="C334" s="93"/>
      <c r="D334" s="93"/>
      <c r="E334" s="93"/>
      <c r="F334" s="94"/>
      <c r="G334" s="34">
        <v>2500</v>
      </c>
      <c r="H334" s="41"/>
      <c r="I334" s="40">
        <v>550</v>
      </c>
      <c r="J334" s="36"/>
      <c r="K334" s="25"/>
      <c r="M334" s="9">
        <f t="shared" si="72"/>
        <v>0</v>
      </c>
      <c r="N334" s="26">
        <f t="shared" si="73"/>
        <v>80</v>
      </c>
      <c r="O334" s="9">
        <f t="shared" si="74"/>
        <v>110</v>
      </c>
      <c r="P334" s="27">
        <v>95</v>
      </c>
      <c r="Q334" s="26"/>
      <c r="R334" s="27">
        <v>100</v>
      </c>
      <c r="S334" s="27">
        <v>80</v>
      </c>
      <c r="T334" s="27">
        <v>20</v>
      </c>
      <c r="U334" s="27">
        <v>30</v>
      </c>
      <c r="V334" s="27">
        <v>130</v>
      </c>
    </row>
    <row r="335" spans="1:28" ht="15.75" customHeight="1">
      <c r="A335" s="32"/>
      <c r="B335" s="38"/>
      <c r="C335" s="93"/>
      <c r="D335" s="93"/>
      <c r="E335" s="93"/>
      <c r="F335" s="94"/>
      <c r="G335" s="34">
        <v>2500</v>
      </c>
      <c r="H335" s="41"/>
      <c r="I335" s="40">
        <v>600</v>
      </c>
      <c r="J335" s="36"/>
      <c r="K335" s="25"/>
      <c r="M335" s="9">
        <f t="shared" si="72"/>
        <v>0</v>
      </c>
      <c r="N335" s="26">
        <f t="shared" si="73"/>
        <v>80</v>
      </c>
      <c r="O335" s="9">
        <f t="shared" si="74"/>
        <v>120</v>
      </c>
      <c r="P335" s="27">
        <v>100</v>
      </c>
      <c r="Q335" s="26"/>
      <c r="R335" s="27">
        <v>100</v>
      </c>
      <c r="S335" s="27">
        <v>80</v>
      </c>
      <c r="T335" s="27">
        <v>20</v>
      </c>
      <c r="U335" s="27">
        <v>30</v>
      </c>
      <c r="V335" s="27">
        <v>130</v>
      </c>
    </row>
    <row r="336" spans="1:28" ht="15.75" customHeight="1">
      <c r="A336" s="32"/>
      <c r="B336" s="45" t="s">
        <v>331</v>
      </c>
      <c r="C336" s="93"/>
      <c r="D336" s="93"/>
      <c r="E336" s="93"/>
      <c r="F336" s="94"/>
      <c r="G336" s="55"/>
      <c r="H336" s="43"/>
      <c r="I336" s="40"/>
      <c r="J336" s="36"/>
      <c r="K336" s="25"/>
      <c r="M336" s="9">
        <f>(IF(SUM(K329:K335)&gt;0,O336,0))*$N$3</f>
        <v>0</v>
      </c>
      <c r="N336" s="26">
        <f>IF($I$2=$X$6,X336,IF($I$2=$Y$6,Y336,IF($I$2=$Z$6,Z336,IF($I$2=$AA$6,AA336,IF($I$2=$AB$6,AB336,0)))))</f>
        <v>100</v>
      </c>
      <c r="O336" s="26">
        <f>(SUM(K329:K335))*N336</f>
        <v>0</v>
      </c>
      <c r="P336" s="27"/>
      <c r="Q336" s="26"/>
      <c r="R336" s="27"/>
      <c r="S336" s="27"/>
      <c r="T336" s="27"/>
      <c r="U336" s="27"/>
      <c r="V336" s="27"/>
      <c r="X336" s="9">
        <v>100</v>
      </c>
      <c r="Y336" s="9">
        <v>50</v>
      </c>
      <c r="Z336" s="9">
        <v>50</v>
      </c>
      <c r="AA336" s="9">
        <v>100</v>
      </c>
      <c r="AB336" s="9">
        <v>200</v>
      </c>
    </row>
    <row r="337" spans="1:28" ht="15.75" customHeight="1">
      <c r="A337" s="32"/>
      <c r="B337" s="33" t="s">
        <v>332</v>
      </c>
      <c r="C337" s="93"/>
      <c r="D337" s="93"/>
      <c r="E337" s="93"/>
      <c r="F337" s="94" t="s">
        <v>333</v>
      </c>
      <c r="G337" s="34">
        <v>2500</v>
      </c>
      <c r="H337" s="34">
        <v>560</v>
      </c>
      <c r="I337" s="35">
        <v>500</v>
      </c>
      <c r="J337" s="36"/>
      <c r="K337" s="37"/>
      <c r="M337" s="9">
        <f t="shared" ref="M337:M347" si="75">(K337*IF(K337&gt;0,P337+O337,0))*$N$3</f>
        <v>0</v>
      </c>
      <c r="N337" s="26">
        <f t="shared" ref="N337:N347" si="76">IF($I$3=$R$6,R337,IF($I$3=$S$6,S337,IF($I$3=$T$6,T337,IF($I$3=$U$6,U337,IF($I$3=$V$6,V337,0)))))</f>
        <v>80</v>
      </c>
      <c r="O337" s="9">
        <f t="shared" ref="O337:O347" si="77">(G337*I337)/1000000*N337</f>
        <v>100</v>
      </c>
      <c r="P337" s="27">
        <v>70</v>
      </c>
      <c r="Q337" s="26"/>
      <c r="R337" s="27">
        <v>100</v>
      </c>
      <c r="S337" s="27">
        <v>80</v>
      </c>
      <c r="T337" s="27">
        <v>20</v>
      </c>
      <c r="U337" s="27">
        <v>30</v>
      </c>
      <c r="V337" s="27">
        <v>130</v>
      </c>
    </row>
    <row r="338" spans="1:28" ht="15.75" customHeight="1">
      <c r="A338" s="32"/>
      <c r="B338" s="38" t="s">
        <v>334</v>
      </c>
      <c r="C338" s="93"/>
      <c r="D338" s="93"/>
      <c r="E338" s="93"/>
      <c r="F338" s="94"/>
      <c r="G338" s="34">
        <v>2500</v>
      </c>
      <c r="H338" s="39"/>
      <c r="I338" s="40">
        <v>550</v>
      </c>
      <c r="J338" s="36"/>
      <c r="K338" s="25"/>
      <c r="M338" s="9">
        <f t="shared" si="75"/>
        <v>0</v>
      </c>
      <c r="N338" s="26">
        <f t="shared" si="76"/>
        <v>80</v>
      </c>
      <c r="O338" s="9">
        <f t="shared" si="77"/>
        <v>110</v>
      </c>
      <c r="P338" s="27">
        <v>73</v>
      </c>
      <c r="Q338" s="26"/>
      <c r="R338" s="27">
        <v>100</v>
      </c>
      <c r="S338" s="27">
        <v>80</v>
      </c>
      <c r="T338" s="27">
        <v>20</v>
      </c>
      <c r="U338" s="27">
        <v>30</v>
      </c>
      <c r="V338" s="27">
        <v>130</v>
      </c>
    </row>
    <row r="339" spans="1:28" ht="15.75" customHeight="1">
      <c r="A339" s="32"/>
      <c r="B339" s="38" t="s">
        <v>335</v>
      </c>
      <c r="C339" s="93"/>
      <c r="D339" s="93"/>
      <c r="E339" s="93"/>
      <c r="F339" s="94"/>
      <c r="G339" s="34">
        <v>2500</v>
      </c>
      <c r="H339" s="41"/>
      <c r="I339" s="40">
        <v>600</v>
      </c>
      <c r="J339" s="36"/>
      <c r="K339" s="25"/>
      <c r="M339" s="9">
        <f t="shared" si="75"/>
        <v>0</v>
      </c>
      <c r="N339" s="26">
        <f t="shared" si="76"/>
        <v>80</v>
      </c>
      <c r="O339" s="9">
        <f t="shared" si="77"/>
        <v>120</v>
      </c>
      <c r="P339" s="27">
        <v>76</v>
      </c>
      <c r="Q339" s="26"/>
      <c r="R339" s="27">
        <v>100</v>
      </c>
      <c r="S339" s="27">
        <v>80</v>
      </c>
      <c r="T339" s="27">
        <v>20</v>
      </c>
      <c r="U339" s="27">
        <v>30</v>
      </c>
      <c r="V339" s="27">
        <v>130</v>
      </c>
    </row>
    <row r="340" spans="1:28" ht="15.75" customHeight="1">
      <c r="A340" s="32"/>
      <c r="B340" s="38" t="s">
        <v>336</v>
      </c>
      <c r="C340" s="93"/>
      <c r="D340" s="93"/>
      <c r="E340" s="93"/>
      <c r="F340" s="94"/>
      <c r="G340" s="34">
        <v>2500</v>
      </c>
      <c r="H340" s="41"/>
      <c r="I340" s="40">
        <v>650</v>
      </c>
      <c r="J340" s="36"/>
      <c r="K340" s="25"/>
      <c r="M340" s="9">
        <f t="shared" si="75"/>
        <v>0</v>
      </c>
      <c r="N340" s="26">
        <f t="shared" si="76"/>
        <v>80</v>
      </c>
      <c r="O340" s="9">
        <f t="shared" si="77"/>
        <v>130</v>
      </c>
      <c r="P340" s="27">
        <v>79</v>
      </c>
      <c r="Q340" s="26"/>
      <c r="R340" s="27">
        <v>100</v>
      </c>
      <c r="S340" s="27">
        <v>80</v>
      </c>
      <c r="T340" s="27">
        <v>20</v>
      </c>
      <c r="U340" s="27">
        <v>30</v>
      </c>
      <c r="V340" s="27">
        <v>130</v>
      </c>
    </row>
    <row r="341" spans="1:28" ht="15.75" customHeight="1">
      <c r="A341" s="32"/>
      <c r="B341" s="38" t="s">
        <v>337</v>
      </c>
      <c r="C341" s="93"/>
      <c r="D341" s="93"/>
      <c r="E341" s="93"/>
      <c r="F341" s="94"/>
      <c r="G341" s="34">
        <v>2500</v>
      </c>
      <c r="H341" s="41"/>
      <c r="I341" s="40">
        <v>700</v>
      </c>
      <c r="J341" s="36"/>
      <c r="K341" s="25"/>
      <c r="M341" s="9">
        <f t="shared" si="75"/>
        <v>0</v>
      </c>
      <c r="N341" s="26">
        <f t="shared" si="76"/>
        <v>80</v>
      </c>
      <c r="O341" s="9">
        <f t="shared" si="77"/>
        <v>140</v>
      </c>
      <c r="P341" s="27">
        <v>82</v>
      </c>
      <c r="Q341" s="26"/>
      <c r="R341" s="27">
        <v>100</v>
      </c>
      <c r="S341" s="27">
        <v>80</v>
      </c>
      <c r="T341" s="27">
        <v>20</v>
      </c>
      <c r="U341" s="27">
        <v>30</v>
      </c>
      <c r="V341" s="27">
        <v>130</v>
      </c>
    </row>
    <row r="342" spans="1:28" ht="15.75" customHeight="1">
      <c r="A342" s="32"/>
      <c r="B342" s="38" t="s">
        <v>338</v>
      </c>
      <c r="C342" s="93"/>
      <c r="D342" s="93"/>
      <c r="E342" s="93"/>
      <c r="F342" s="94"/>
      <c r="G342" s="34">
        <v>2500</v>
      </c>
      <c r="H342" s="41"/>
      <c r="I342" s="40">
        <v>750</v>
      </c>
      <c r="J342" s="36"/>
      <c r="K342" s="25"/>
      <c r="M342" s="9">
        <f t="shared" si="75"/>
        <v>0</v>
      </c>
      <c r="N342" s="26">
        <f t="shared" si="76"/>
        <v>80</v>
      </c>
      <c r="O342" s="9">
        <f t="shared" si="77"/>
        <v>150</v>
      </c>
      <c r="P342" s="27">
        <v>85</v>
      </c>
      <c r="Q342" s="26"/>
      <c r="R342" s="27">
        <v>100</v>
      </c>
      <c r="S342" s="27">
        <v>80</v>
      </c>
      <c r="T342" s="27">
        <v>20</v>
      </c>
      <c r="U342" s="27">
        <v>30</v>
      </c>
      <c r="V342" s="27">
        <v>130</v>
      </c>
    </row>
    <row r="343" spans="1:28" ht="15.75" customHeight="1">
      <c r="A343" s="32"/>
      <c r="B343" s="38" t="s">
        <v>339</v>
      </c>
      <c r="C343" s="93"/>
      <c r="D343" s="93"/>
      <c r="E343" s="93"/>
      <c r="F343" s="94"/>
      <c r="G343" s="34">
        <v>2500</v>
      </c>
      <c r="H343" s="41"/>
      <c r="I343" s="40">
        <v>800</v>
      </c>
      <c r="J343" s="36"/>
      <c r="K343" s="25"/>
      <c r="M343" s="9">
        <f t="shared" si="75"/>
        <v>0</v>
      </c>
      <c r="N343" s="26">
        <f t="shared" si="76"/>
        <v>80</v>
      </c>
      <c r="O343" s="9">
        <f t="shared" si="77"/>
        <v>160</v>
      </c>
      <c r="P343" s="27">
        <v>88</v>
      </c>
      <c r="Q343" s="26"/>
      <c r="R343" s="27">
        <v>100</v>
      </c>
      <c r="S343" s="27">
        <v>80</v>
      </c>
      <c r="T343" s="27">
        <v>20</v>
      </c>
      <c r="U343" s="27">
        <v>30</v>
      </c>
      <c r="V343" s="27">
        <v>130</v>
      </c>
    </row>
    <row r="344" spans="1:28" ht="15.75" customHeight="1">
      <c r="A344" s="32"/>
      <c r="B344" s="38" t="s">
        <v>340</v>
      </c>
      <c r="C344" s="93"/>
      <c r="D344" s="93"/>
      <c r="E344" s="93"/>
      <c r="F344" s="94"/>
      <c r="G344" s="34">
        <v>2500</v>
      </c>
      <c r="H344" s="41"/>
      <c r="I344" s="40">
        <v>850</v>
      </c>
      <c r="J344" s="36"/>
      <c r="K344" s="25"/>
      <c r="M344" s="9">
        <f t="shared" si="75"/>
        <v>0</v>
      </c>
      <c r="N344" s="26">
        <f t="shared" si="76"/>
        <v>80</v>
      </c>
      <c r="O344" s="9">
        <f t="shared" si="77"/>
        <v>170</v>
      </c>
      <c r="P344" s="27">
        <v>91</v>
      </c>
      <c r="Q344" s="26"/>
      <c r="R344" s="27">
        <v>100</v>
      </c>
      <c r="S344" s="27">
        <v>80</v>
      </c>
      <c r="T344" s="27">
        <v>20</v>
      </c>
      <c r="U344" s="27">
        <v>30</v>
      </c>
      <c r="V344" s="27">
        <v>130</v>
      </c>
    </row>
    <row r="345" spans="1:28" ht="15.75" customHeight="1">
      <c r="A345" s="32"/>
      <c r="B345" s="38" t="s">
        <v>341</v>
      </c>
      <c r="C345" s="93"/>
      <c r="D345" s="93"/>
      <c r="E345" s="93"/>
      <c r="F345" s="94"/>
      <c r="G345" s="34">
        <v>2500</v>
      </c>
      <c r="H345" s="41"/>
      <c r="I345" s="40">
        <v>900</v>
      </c>
      <c r="J345" s="36"/>
      <c r="K345" s="25"/>
      <c r="M345" s="9">
        <f t="shared" si="75"/>
        <v>0</v>
      </c>
      <c r="N345" s="26">
        <f t="shared" si="76"/>
        <v>80</v>
      </c>
      <c r="O345" s="9">
        <f t="shared" si="77"/>
        <v>180</v>
      </c>
      <c r="P345" s="27">
        <v>94</v>
      </c>
      <c r="Q345" s="26"/>
      <c r="R345" s="27">
        <v>100</v>
      </c>
      <c r="S345" s="27">
        <v>80</v>
      </c>
      <c r="T345" s="27">
        <v>20</v>
      </c>
      <c r="U345" s="27">
        <v>30</v>
      </c>
      <c r="V345" s="27">
        <v>130</v>
      </c>
    </row>
    <row r="346" spans="1:28" ht="15.75" customHeight="1">
      <c r="A346" s="32"/>
      <c r="B346" s="38" t="s">
        <v>342</v>
      </c>
      <c r="C346" s="93"/>
      <c r="D346" s="93"/>
      <c r="E346" s="93"/>
      <c r="F346" s="94"/>
      <c r="G346" s="34">
        <v>2500</v>
      </c>
      <c r="H346" s="41"/>
      <c r="I346" s="40">
        <v>950</v>
      </c>
      <c r="J346" s="36"/>
      <c r="K346" s="25"/>
      <c r="M346" s="9">
        <f t="shared" si="75"/>
        <v>0</v>
      </c>
      <c r="N346" s="26">
        <f t="shared" si="76"/>
        <v>80</v>
      </c>
      <c r="O346" s="9">
        <f t="shared" si="77"/>
        <v>190</v>
      </c>
      <c r="P346" s="27">
        <v>97</v>
      </c>
      <c r="Q346" s="26"/>
      <c r="R346" s="27">
        <v>100</v>
      </c>
      <c r="S346" s="27">
        <v>80</v>
      </c>
      <c r="T346" s="27">
        <v>20</v>
      </c>
      <c r="U346" s="27">
        <v>30</v>
      </c>
      <c r="V346" s="27">
        <v>130</v>
      </c>
    </row>
    <row r="347" spans="1:28" ht="15.75" customHeight="1">
      <c r="A347" s="32"/>
      <c r="B347" s="38"/>
      <c r="C347" s="93"/>
      <c r="D347" s="93"/>
      <c r="E347" s="93"/>
      <c r="F347" s="94"/>
      <c r="G347" s="34">
        <v>2500</v>
      </c>
      <c r="H347" s="41"/>
      <c r="I347" s="40">
        <v>1000</v>
      </c>
      <c r="J347" s="36"/>
      <c r="K347" s="25"/>
      <c r="M347" s="9">
        <f t="shared" si="75"/>
        <v>0</v>
      </c>
      <c r="N347" s="26">
        <f t="shared" si="76"/>
        <v>80</v>
      </c>
      <c r="O347" s="9">
        <f t="shared" si="77"/>
        <v>200</v>
      </c>
      <c r="P347" s="27">
        <v>100</v>
      </c>
      <c r="Q347" s="26"/>
      <c r="R347" s="27">
        <v>100</v>
      </c>
      <c r="S347" s="27">
        <v>80</v>
      </c>
      <c r="T347" s="27">
        <v>20</v>
      </c>
      <c r="U347" s="27">
        <v>30</v>
      </c>
      <c r="V347" s="27">
        <v>130</v>
      </c>
    </row>
    <row r="348" spans="1:28" ht="15.75" customHeight="1">
      <c r="A348" s="32"/>
      <c r="B348" s="42" t="s">
        <v>343</v>
      </c>
      <c r="C348" s="93"/>
      <c r="D348" s="93"/>
      <c r="E348" s="93"/>
      <c r="F348" s="94"/>
      <c r="G348" s="55"/>
      <c r="H348" s="43"/>
      <c r="I348" s="40"/>
      <c r="J348" s="36"/>
      <c r="K348" s="25"/>
      <c r="M348" s="9">
        <f>(IF(SUM(K337:K347)&gt;0,O348,0))*$N$3</f>
        <v>0</v>
      </c>
      <c r="N348" s="26">
        <f>IF($I$2=$X$6,X348,IF($I$2=$Y$6,Y348,IF($I$2=$Z$6,Z348,IF($I$2=$AA$6,AA348,IF($I$2=$AB$6,AB348,0)))))</f>
        <v>110</v>
      </c>
      <c r="O348" s="26">
        <f>(SUM(K337:K347))*N348</f>
        <v>0</v>
      </c>
      <c r="P348" s="27"/>
      <c r="Q348" s="26"/>
      <c r="R348" s="27"/>
      <c r="S348" s="27"/>
      <c r="T348" s="27"/>
      <c r="U348" s="27"/>
      <c r="V348" s="27"/>
      <c r="X348" s="9">
        <v>110</v>
      </c>
      <c r="Y348" s="9">
        <v>55</v>
      </c>
      <c r="Z348" s="9">
        <v>55</v>
      </c>
      <c r="AA348" s="9">
        <v>110</v>
      </c>
      <c r="AB348" s="9">
        <v>230</v>
      </c>
    </row>
    <row r="349" spans="1:28" ht="15.75" customHeight="1">
      <c r="A349" s="32"/>
      <c r="B349" s="44" t="s">
        <v>344</v>
      </c>
      <c r="C349" s="93"/>
      <c r="D349" s="93"/>
      <c r="E349" s="93"/>
      <c r="F349" s="94" t="s">
        <v>345</v>
      </c>
      <c r="G349" s="61">
        <v>2500</v>
      </c>
      <c r="H349" s="62">
        <v>560</v>
      </c>
      <c r="I349" s="34">
        <v>500</v>
      </c>
      <c r="J349" s="36"/>
      <c r="K349" s="63"/>
      <c r="M349" s="9">
        <f>(K349*IF(K349&gt;0,P349+O349,0))*$N$3</f>
        <v>0</v>
      </c>
      <c r="N349" s="26">
        <f>IF($I$3=$R$6,R349,IF($I$3=$S$6,S349,IF($I$3=$T$6,T349,IF($I$3=$U$6,U349,IF($I$3=$V$6,V349,0)))))</f>
        <v>80</v>
      </c>
      <c r="O349" s="9">
        <f>(G349*I349)/1000000*N349</f>
        <v>100</v>
      </c>
      <c r="P349" s="27">
        <v>70</v>
      </c>
      <c r="Q349" s="26"/>
      <c r="R349" s="27">
        <v>100</v>
      </c>
      <c r="S349" s="27">
        <v>80</v>
      </c>
      <c r="T349" s="27">
        <v>20</v>
      </c>
      <c r="U349" s="27">
        <v>30</v>
      </c>
      <c r="V349" s="27">
        <v>130</v>
      </c>
    </row>
    <row r="350" spans="1:28" ht="15.75" customHeight="1">
      <c r="A350" s="32"/>
      <c r="B350" s="38" t="s">
        <v>346</v>
      </c>
      <c r="C350" s="93"/>
      <c r="D350" s="93"/>
      <c r="E350" s="93"/>
      <c r="F350" s="94"/>
      <c r="G350" s="34">
        <v>2500</v>
      </c>
      <c r="H350" s="39"/>
      <c r="I350" s="40">
        <v>600</v>
      </c>
      <c r="J350" s="36"/>
      <c r="K350" s="63"/>
      <c r="M350" s="9">
        <f>(K350*IF(K350&gt;0,P350+O350,0))*$N$3</f>
        <v>0</v>
      </c>
      <c r="N350" s="26">
        <f>IF($I$3=$R$6,R350,IF($I$3=$S$6,S350,IF($I$3=$T$6,T350,IF($I$3=$U$6,U350,IF($I$3=$V$6,V350,0)))))</f>
        <v>80</v>
      </c>
      <c r="O350" s="9">
        <f>(G350*I350)/1000000*N350</f>
        <v>120</v>
      </c>
      <c r="P350" s="27">
        <v>80</v>
      </c>
      <c r="Q350" s="26"/>
      <c r="R350" s="27">
        <v>100</v>
      </c>
      <c r="S350" s="27">
        <v>80</v>
      </c>
      <c r="T350" s="27">
        <v>20</v>
      </c>
      <c r="U350" s="27">
        <v>30</v>
      </c>
      <c r="V350" s="27">
        <v>130</v>
      </c>
    </row>
    <row r="351" spans="1:28" ht="15.75" customHeight="1">
      <c r="A351" s="32"/>
      <c r="B351" s="38"/>
      <c r="C351" s="93"/>
      <c r="D351" s="93"/>
      <c r="E351" s="93"/>
      <c r="F351" s="94"/>
      <c r="G351" s="54"/>
      <c r="H351" s="41"/>
      <c r="I351" s="64"/>
      <c r="J351" s="36"/>
      <c r="K351" s="63"/>
      <c r="M351" s="9">
        <f>(K351*IF(K351&gt;0,P351+O351,0))*$N$3</f>
        <v>0</v>
      </c>
      <c r="N351" s="26">
        <f>IF($I$3=$R$6,R351,IF($I$3=$S$6,S351,IF($I$3=$T$6,T351,IF($I$3=$U$6,U351,IF($I$3=$V$6,V351,0)))))</f>
        <v>0</v>
      </c>
      <c r="O351" s="9">
        <f>(G351*I351)/1000000*N351</f>
        <v>0</v>
      </c>
      <c r="P351" s="27"/>
      <c r="Q351" s="26"/>
      <c r="R351" s="27"/>
      <c r="S351" s="27"/>
      <c r="T351" s="27"/>
      <c r="U351" s="27"/>
      <c r="V351" s="27"/>
    </row>
    <row r="352" spans="1:28" ht="15.75" customHeight="1">
      <c r="A352" s="32"/>
      <c r="B352" s="38"/>
      <c r="C352" s="93"/>
      <c r="D352" s="93"/>
      <c r="E352" s="93"/>
      <c r="F352" s="94"/>
      <c r="G352" s="54"/>
      <c r="H352" s="41"/>
      <c r="I352" s="64"/>
      <c r="J352" s="36"/>
      <c r="K352" s="63"/>
      <c r="N352" s="26"/>
      <c r="P352" s="27"/>
      <c r="Q352" s="26"/>
      <c r="R352" s="27"/>
      <c r="S352" s="27"/>
      <c r="T352" s="27"/>
      <c r="U352" s="27"/>
      <c r="V352" s="27"/>
    </row>
    <row r="353" spans="1:28" ht="15.75" customHeight="1">
      <c r="A353" s="32"/>
      <c r="B353" s="38"/>
      <c r="C353" s="93"/>
      <c r="D353" s="93"/>
      <c r="E353" s="93"/>
      <c r="F353" s="94"/>
      <c r="G353" s="54"/>
      <c r="H353" s="41"/>
      <c r="I353" s="64"/>
      <c r="J353" s="36"/>
      <c r="K353" s="63"/>
      <c r="M353" s="9">
        <f>(K353*IF(K353&gt;0,P353+O353,0))*$N$3</f>
        <v>0</v>
      </c>
      <c r="N353" s="26">
        <f>IF($I$3=$R$6,R353,IF($I$3=$S$6,S353,IF($I$3=$T$6,T353,IF($I$3=$U$6,U353,IF($I$3=$V$6,V353,0)))))</f>
        <v>0</v>
      </c>
      <c r="O353" s="9">
        <f>(G353*I353)/1000000*N353</f>
        <v>0</v>
      </c>
      <c r="P353" s="27"/>
      <c r="Q353" s="26"/>
      <c r="R353" s="27"/>
      <c r="S353" s="27"/>
      <c r="T353" s="27"/>
      <c r="U353" s="27"/>
      <c r="V353" s="27"/>
    </row>
    <row r="354" spans="1:28" ht="15.75" customHeight="1">
      <c r="A354" s="32"/>
      <c r="B354" s="45"/>
      <c r="C354" s="93"/>
      <c r="D354" s="93"/>
      <c r="E354" s="93"/>
      <c r="F354" s="94"/>
      <c r="G354" s="55"/>
      <c r="H354" s="43"/>
      <c r="I354" s="64"/>
      <c r="J354" s="36"/>
      <c r="K354" s="63"/>
      <c r="M354" s="9">
        <f>(IF(SUM(K349:K353)&gt;0,O354,0))*$N$3</f>
        <v>0</v>
      </c>
      <c r="N354" s="26">
        <f>IF($I$2=$X$6,X354,IF($I$2=$Y$6,Y354,IF($I$2=$Z$6,Z354,IF($I$2=$AA$6,AA354,IF($I$2=$AB$6,AB354,0)))))</f>
        <v>12</v>
      </c>
      <c r="O354" s="26">
        <f>(SUM(K349:K353))*N354</f>
        <v>0</v>
      </c>
      <c r="P354" s="27"/>
      <c r="Q354" s="26"/>
      <c r="R354" s="27"/>
      <c r="S354" s="27"/>
      <c r="T354" s="27"/>
      <c r="U354" s="27"/>
      <c r="V354" s="27"/>
      <c r="X354" s="9">
        <v>12</v>
      </c>
      <c r="Y354" s="9">
        <v>6</v>
      </c>
      <c r="Z354" s="9">
        <v>6</v>
      </c>
      <c r="AA354" s="9">
        <v>12</v>
      </c>
      <c r="AB354" s="9">
        <v>15</v>
      </c>
    </row>
    <row r="355" spans="1:28" ht="15.75" customHeight="1">
      <c r="A355" s="32"/>
      <c r="B355" s="44" t="s">
        <v>347</v>
      </c>
      <c r="C355" s="93"/>
      <c r="D355" s="93"/>
      <c r="E355" s="93"/>
      <c r="F355" s="94" t="s">
        <v>348</v>
      </c>
      <c r="G355" s="46">
        <v>2500</v>
      </c>
      <c r="H355" s="46">
        <v>560</v>
      </c>
      <c r="I355" s="65">
        <v>500</v>
      </c>
      <c r="J355" s="36"/>
      <c r="K355" s="63"/>
      <c r="M355" s="9">
        <f>(K355*IF(K355&gt;0,P355+O355,0))*$N$3</f>
        <v>0</v>
      </c>
      <c r="N355" s="26">
        <f>IF($I$3=$R$6,R355,IF($I$3=$S$6,S355,IF($I$3=$T$6,T355,IF($I$3=$U$6,U355,IF($I$3=$V$6,V355,0)))))</f>
        <v>80</v>
      </c>
      <c r="O355" s="9">
        <f>(G355*I355)/1000000*N355</f>
        <v>100</v>
      </c>
      <c r="P355" s="27">
        <v>90</v>
      </c>
      <c r="Q355" s="26"/>
      <c r="R355" s="27">
        <v>100</v>
      </c>
      <c r="S355" s="27">
        <v>80</v>
      </c>
      <c r="T355" s="27">
        <v>20</v>
      </c>
      <c r="U355" s="27">
        <v>30</v>
      </c>
      <c r="V355" s="27">
        <v>130</v>
      </c>
    </row>
    <row r="356" spans="1:28" ht="15.75" customHeight="1">
      <c r="A356" s="32"/>
      <c r="B356" s="38" t="s">
        <v>349</v>
      </c>
      <c r="C356" s="93"/>
      <c r="D356" s="93"/>
      <c r="E356" s="93"/>
      <c r="F356" s="94"/>
      <c r="G356" s="46">
        <v>2500</v>
      </c>
      <c r="H356" s="39"/>
      <c r="I356" s="40">
        <v>600</v>
      </c>
      <c r="J356" s="36"/>
      <c r="K356" s="63"/>
      <c r="M356" s="9">
        <f>(K356*IF(K356&gt;0,P356+O356,0))*$N$3</f>
        <v>0</v>
      </c>
      <c r="N356" s="26">
        <f>IF($I$3=$R$6,R356,IF($I$3=$S$6,S356,IF($I$3=$T$6,T356,IF($I$3=$U$6,U356,IF($I$3=$V$6,V356,0)))))</f>
        <v>80</v>
      </c>
      <c r="O356" s="9">
        <f>(G356*I356)/1000000*N356</f>
        <v>120</v>
      </c>
      <c r="P356" s="27">
        <v>100</v>
      </c>
      <c r="Q356" s="26"/>
      <c r="R356" s="27">
        <v>100</v>
      </c>
      <c r="S356" s="27">
        <v>80</v>
      </c>
      <c r="T356" s="27">
        <v>20</v>
      </c>
      <c r="U356" s="27">
        <v>30</v>
      </c>
      <c r="V356" s="27">
        <v>130</v>
      </c>
    </row>
    <row r="357" spans="1:28" ht="15.75" customHeight="1">
      <c r="A357" s="32"/>
      <c r="B357" s="38"/>
      <c r="C357" s="93"/>
      <c r="D357" s="93"/>
      <c r="E357" s="93"/>
      <c r="F357" s="94"/>
      <c r="G357" s="54"/>
      <c r="H357" s="41"/>
      <c r="I357" s="40"/>
      <c r="J357" s="36"/>
      <c r="K357" s="63"/>
      <c r="M357" s="9">
        <f>(K357*IF(K357&gt;0,P357+O357,0))*$N$3</f>
        <v>0</v>
      </c>
      <c r="N357" s="26">
        <f>IF($I$3=$R$6,R357,IF($I$3=$S$6,S357,IF($I$3=$T$6,T357,IF($I$3=$U$6,U357,IF($I$3=$V$6,V357,0)))))</f>
        <v>0</v>
      </c>
      <c r="O357" s="9">
        <f>(G357*I357)/1000000*N357</f>
        <v>0</v>
      </c>
      <c r="P357" s="27"/>
      <c r="Q357" s="26"/>
      <c r="R357" s="27"/>
      <c r="S357" s="27"/>
      <c r="T357" s="27"/>
      <c r="U357" s="27"/>
      <c r="V357" s="27"/>
    </row>
    <row r="358" spans="1:28" ht="15.75" customHeight="1">
      <c r="A358" s="32"/>
      <c r="B358" s="38"/>
      <c r="C358" s="93"/>
      <c r="D358" s="93"/>
      <c r="E358" s="93"/>
      <c r="F358" s="94"/>
      <c r="G358" s="54"/>
      <c r="H358" s="41"/>
      <c r="I358" s="40"/>
      <c r="J358" s="36"/>
      <c r="K358" s="63"/>
      <c r="N358" s="26"/>
      <c r="P358" s="27"/>
      <c r="Q358" s="26"/>
      <c r="R358" s="27"/>
      <c r="S358" s="27"/>
      <c r="T358" s="27"/>
      <c r="U358" s="27"/>
      <c r="V358" s="27"/>
    </row>
    <row r="359" spans="1:28" ht="15.75" customHeight="1">
      <c r="A359" s="32"/>
      <c r="B359" s="38"/>
      <c r="C359" s="93"/>
      <c r="D359" s="93"/>
      <c r="E359" s="93"/>
      <c r="F359" s="94"/>
      <c r="G359" s="54"/>
      <c r="H359" s="41"/>
      <c r="I359" s="40"/>
      <c r="J359" s="36"/>
      <c r="K359" s="63"/>
      <c r="M359" s="9">
        <f>(K359*IF(K359&gt;0,P359+O359,0))*$N$3</f>
        <v>0</v>
      </c>
      <c r="N359" s="26">
        <f>IF($I$3=$R$6,R359,IF($I$3=$S$6,S359,IF($I$3=$T$6,T359,IF($I$3=$U$6,U359,IF($I$3=$V$6,V359,0)))))</f>
        <v>0</v>
      </c>
      <c r="O359" s="9">
        <f>(G359*I359)/1000000*N359</f>
        <v>0</v>
      </c>
      <c r="P359" s="27"/>
      <c r="Q359" s="26"/>
      <c r="R359" s="27"/>
      <c r="S359" s="27"/>
      <c r="T359" s="27"/>
      <c r="U359" s="27"/>
      <c r="V359" s="27"/>
    </row>
    <row r="360" spans="1:28" ht="15.75" customHeight="1">
      <c r="A360" s="32"/>
      <c r="B360" s="45"/>
      <c r="C360" s="93"/>
      <c r="D360" s="93"/>
      <c r="E360" s="93"/>
      <c r="F360" s="94"/>
      <c r="G360" s="55"/>
      <c r="H360" s="43"/>
      <c r="I360" s="40"/>
      <c r="J360" s="36"/>
      <c r="K360" s="25"/>
      <c r="M360" s="9">
        <f>(IF(SUM(K355:K359)&gt;0,O360,0))*$N$3</f>
        <v>0</v>
      </c>
      <c r="N360" s="26">
        <f>IF($I$2=$X$6,X360,IF($I$2=$Y$6,Y360,IF($I$2=$Z$6,Z360,IF($I$2=$AA$6,AA360,IF($I$2=$AB$6,AB360,0)))))</f>
        <v>110</v>
      </c>
      <c r="O360" s="26">
        <f>(SUM(K355:K359))*N360</f>
        <v>0</v>
      </c>
      <c r="P360" s="27"/>
      <c r="Q360" s="26"/>
      <c r="R360" s="27"/>
      <c r="S360" s="27"/>
      <c r="T360" s="27"/>
      <c r="U360" s="27"/>
      <c r="V360" s="27"/>
      <c r="X360" s="9">
        <v>110</v>
      </c>
      <c r="Y360" s="9">
        <v>55</v>
      </c>
      <c r="Z360" s="9">
        <v>55</v>
      </c>
      <c r="AA360" s="9">
        <v>110</v>
      </c>
      <c r="AB360" s="9">
        <v>220</v>
      </c>
    </row>
    <row r="361" spans="1:28" ht="15.75" customHeight="1">
      <c r="A361" s="32"/>
      <c r="B361" s="44" t="s">
        <v>350</v>
      </c>
      <c r="C361" s="93"/>
      <c r="D361" s="93"/>
      <c r="E361" s="93"/>
      <c r="F361" s="94" t="s">
        <v>351</v>
      </c>
      <c r="G361" s="46">
        <v>2500</v>
      </c>
      <c r="H361" s="46">
        <v>560</v>
      </c>
      <c r="I361" s="65">
        <v>500</v>
      </c>
      <c r="J361" s="36"/>
      <c r="K361" s="25"/>
      <c r="M361" s="9">
        <f>(K361*IF(K361&gt;0,P361+O361,0))*$N$3</f>
        <v>0</v>
      </c>
      <c r="N361" s="26">
        <f>IF($I$3=$R$6,R361,IF($I$3=$S$6,S361,IF($I$3=$T$6,T361,IF($I$3=$U$6,U361,IF($I$3=$V$6,V361,0)))))</f>
        <v>80</v>
      </c>
      <c r="O361" s="9">
        <f>(G361*I361)/1000000*N361</f>
        <v>100</v>
      </c>
      <c r="P361" s="27">
        <v>80</v>
      </c>
      <c r="Q361" s="26"/>
      <c r="R361" s="27">
        <v>100</v>
      </c>
      <c r="S361" s="27">
        <v>80</v>
      </c>
      <c r="T361" s="27">
        <v>20</v>
      </c>
      <c r="U361" s="27">
        <v>30</v>
      </c>
      <c r="V361" s="27">
        <v>130</v>
      </c>
    </row>
    <row r="362" spans="1:28" ht="15.75" customHeight="1">
      <c r="A362" s="32"/>
      <c r="B362" s="38" t="s">
        <v>352</v>
      </c>
      <c r="C362" s="93"/>
      <c r="D362" s="93"/>
      <c r="E362" s="93"/>
      <c r="F362" s="94"/>
      <c r="G362" s="46">
        <v>2500</v>
      </c>
      <c r="H362" s="39"/>
      <c r="I362" s="40">
        <v>600</v>
      </c>
      <c r="J362" s="36"/>
      <c r="K362" s="25"/>
      <c r="M362" s="9">
        <f>(K362*IF(K362&gt;0,P362+O362,0))*$N$3</f>
        <v>0</v>
      </c>
      <c r="N362" s="26">
        <f>IF($I$3=$R$6,R362,IF($I$3=$S$6,S362,IF($I$3=$T$6,T362,IF($I$3=$U$6,U362,IF($I$3=$V$6,V362,0)))))</f>
        <v>80</v>
      </c>
      <c r="O362" s="9">
        <f>(G362*I362)/1000000*N362</f>
        <v>120</v>
      </c>
      <c r="P362" s="27">
        <v>90</v>
      </c>
      <c r="Q362" s="26"/>
      <c r="R362" s="27">
        <v>100</v>
      </c>
      <c r="S362" s="27">
        <v>80</v>
      </c>
      <c r="T362" s="27">
        <v>20</v>
      </c>
      <c r="U362" s="27">
        <v>30</v>
      </c>
      <c r="V362" s="27">
        <v>130</v>
      </c>
    </row>
    <row r="363" spans="1:28" ht="15.75" customHeight="1">
      <c r="A363" s="32"/>
      <c r="B363" s="38"/>
      <c r="C363" s="93"/>
      <c r="D363" s="93"/>
      <c r="E363" s="93"/>
      <c r="F363" s="94"/>
      <c r="G363" s="54"/>
      <c r="H363" s="41"/>
      <c r="I363" s="40"/>
      <c r="J363" s="36"/>
      <c r="K363" s="25"/>
      <c r="M363" s="9">
        <f>(K363*IF(K363&gt;0,P363+O363,0))*$N$3</f>
        <v>0</v>
      </c>
      <c r="N363" s="26">
        <f>IF($I$3=$R$6,R363,IF($I$3=$S$6,S363,IF($I$3=$T$6,T363,IF($I$3=$U$6,U363,IF($I$3=$V$6,V363,0)))))</f>
        <v>0</v>
      </c>
      <c r="O363" s="9">
        <f>(G363*I363)/1000000*N363</f>
        <v>0</v>
      </c>
      <c r="P363" s="27"/>
      <c r="Q363" s="26"/>
      <c r="R363" s="27"/>
      <c r="S363" s="27"/>
      <c r="T363" s="27"/>
      <c r="U363" s="27"/>
      <c r="V363" s="27"/>
    </row>
    <row r="364" spans="1:28" ht="15.75" customHeight="1">
      <c r="A364" s="32"/>
      <c r="B364" s="38"/>
      <c r="C364" s="93"/>
      <c r="D364" s="93"/>
      <c r="E364" s="93"/>
      <c r="F364" s="94"/>
      <c r="G364" s="54"/>
      <c r="H364" s="41"/>
      <c r="I364" s="40"/>
      <c r="J364" s="36"/>
      <c r="K364" s="25"/>
      <c r="N364" s="26"/>
      <c r="P364" s="27"/>
      <c r="Q364" s="26"/>
      <c r="R364" s="27"/>
      <c r="S364" s="27"/>
      <c r="T364" s="27"/>
      <c r="U364" s="27"/>
      <c r="V364" s="27"/>
    </row>
    <row r="365" spans="1:28" ht="15.75" customHeight="1">
      <c r="A365" s="32"/>
      <c r="B365" s="38"/>
      <c r="C365" s="93"/>
      <c r="D365" s="93"/>
      <c r="E365" s="93"/>
      <c r="F365" s="94"/>
      <c r="G365" s="54"/>
      <c r="H365" s="41"/>
      <c r="I365" s="40"/>
      <c r="J365" s="36"/>
      <c r="K365" s="25"/>
      <c r="M365" s="9">
        <f>(K365*IF(K365&gt;0,P365+O365,0))*$N$3</f>
        <v>0</v>
      </c>
      <c r="N365" s="26">
        <f>IF($I$3=$R$6,R365,IF($I$3=$S$6,S365,IF($I$3=$T$6,T365,IF($I$3=$U$6,U365,IF($I$3=$V$6,V365,0)))))</f>
        <v>0</v>
      </c>
      <c r="O365" s="9">
        <f>(G365*I365)/1000000*N365</f>
        <v>0</v>
      </c>
      <c r="P365" s="27"/>
      <c r="Q365" s="26"/>
      <c r="R365" s="27"/>
      <c r="S365" s="27"/>
      <c r="T365" s="27"/>
      <c r="U365" s="27"/>
      <c r="V365" s="27"/>
    </row>
    <row r="366" spans="1:28" ht="15.75" customHeight="1">
      <c r="A366" s="32"/>
      <c r="B366" s="45"/>
      <c r="C366" s="93"/>
      <c r="D366" s="93"/>
      <c r="E366" s="93"/>
      <c r="F366" s="94"/>
      <c r="G366" s="55"/>
      <c r="H366" s="43"/>
      <c r="I366" s="40"/>
      <c r="J366" s="36"/>
      <c r="K366" s="25"/>
      <c r="M366" s="9">
        <f>(IF(SUM(K361:K362)&gt;0,O366,0))*$N$3</f>
        <v>0</v>
      </c>
      <c r="N366" s="26">
        <f>IF($I$2=$X$6,X366,IF($I$2=$Y$6,Y366,IF($I$2=$Z$6,Z366,IF($I$2=$AA$6,AA366,IF($I$2=$AB$6,AB366,0)))))</f>
        <v>70</v>
      </c>
      <c r="O366" s="26">
        <f>(SUM(K361:K362))*N366</f>
        <v>0</v>
      </c>
      <c r="P366" s="27"/>
      <c r="Q366" s="26"/>
      <c r="R366" s="27"/>
      <c r="S366" s="27"/>
      <c r="T366" s="27"/>
      <c r="U366" s="27"/>
      <c r="V366" s="27"/>
      <c r="X366" s="9">
        <v>70</v>
      </c>
      <c r="Y366" s="9">
        <v>65</v>
      </c>
      <c r="Z366" s="9">
        <v>65</v>
      </c>
      <c r="AA366" s="9">
        <v>70</v>
      </c>
      <c r="AB366" s="9">
        <v>90</v>
      </c>
    </row>
    <row r="367" spans="1:28" ht="15.75" customHeight="1">
      <c r="A367" s="32"/>
      <c r="B367" s="44" t="s">
        <v>353</v>
      </c>
      <c r="C367" s="93"/>
      <c r="D367" s="93"/>
      <c r="E367" s="93"/>
      <c r="F367" s="94" t="s">
        <v>354</v>
      </c>
      <c r="G367" s="46">
        <v>2500</v>
      </c>
      <c r="H367" s="46">
        <v>560</v>
      </c>
      <c r="I367" s="65">
        <v>500</v>
      </c>
      <c r="J367" s="36"/>
      <c r="K367" s="25"/>
      <c r="M367" s="9">
        <f>(K367*IF(K367&gt;0,P367+O367,0))*$N$3</f>
        <v>0</v>
      </c>
      <c r="N367" s="26">
        <f>IF($I$3=$R$6,R367,IF($I$3=$S$6,S367,IF($I$3=$T$6,T367,IF($I$3=$U$6,U367,IF($I$3=$V$6,V367,0)))))</f>
        <v>80</v>
      </c>
      <c r="O367" s="9">
        <f>(G367*I367)/1000000*N367</f>
        <v>100</v>
      </c>
      <c r="P367" s="27">
        <v>90</v>
      </c>
      <c r="Q367" s="26"/>
      <c r="R367" s="27">
        <v>100</v>
      </c>
      <c r="S367" s="27">
        <v>80</v>
      </c>
      <c r="T367" s="27">
        <v>20</v>
      </c>
      <c r="U367" s="27">
        <v>30</v>
      </c>
      <c r="V367" s="27">
        <v>130</v>
      </c>
    </row>
    <row r="368" spans="1:28" ht="15.75" customHeight="1">
      <c r="A368" s="32"/>
      <c r="B368" s="38" t="s">
        <v>355</v>
      </c>
      <c r="C368" s="93"/>
      <c r="D368" s="93"/>
      <c r="E368" s="93"/>
      <c r="F368" s="94"/>
      <c r="G368" s="46">
        <v>2500</v>
      </c>
      <c r="H368" s="39"/>
      <c r="I368" s="40">
        <v>600</v>
      </c>
      <c r="J368" s="36"/>
      <c r="K368" s="25"/>
      <c r="M368" s="9">
        <f>(K368*IF(K368&gt;0,P368+O368,0))*$N$3</f>
        <v>0</v>
      </c>
      <c r="N368" s="26">
        <f>IF($I$3=$R$6,R368,IF($I$3=$S$6,S368,IF($I$3=$T$6,T368,IF($I$3=$U$6,U368,IF($I$3=$V$6,V368,0)))))</f>
        <v>80</v>
      </c>
      <c r="O368" s="9">
        <f>(G368*I368)/1000000*N368</f>
        <v>120</v>
      </c>
      <c r="P368" s="27">
        <v>100</v>
      </c>
      <c r="Q368" s="26"/>
      <c r="R368" s="27">
        <v>100</v>
      </c>
      <c r="S368" s="27">
        <v>80</v>
      </c>
      <c r="T368" s="27">
        <v>20</v>
      </c>
      <c r="U368" s="27">
        <v>30</v>
      </c>
      <c r="V368" s="27">
        <v>130</v>
      </c>
    </row>
    <row r="369" spans="1:34" ht="15.75" customHeight="1">
      <c r="A369" s="32"/>
      <c r="B369" s="38"/>
      <c r="C369" s="93"/>
      <c r="D369" s="93"/>
      <c r="E369" s="93"/>
      <c r="F369" s="94"/>
      <c r="G369" s="54"/>
      <c r="H369" s="41"/>
      <c r="I369" s="40"/>
      <c r="J369" s="36"/>
      <c r="K369" s="25"/>
      <c r="M369" s="9">
        <f>(K369*IF(K369&gt;0,P369+O369,0))*$N$3</f>
        <v>0</v>
      </c>
      <c r="N369" s="26">
        <f>IF($I$3=$R$6,R369,IF($I$3=$S$6,S369,IF($I$3=$T$6,T369,IF($I$3=$U$6,U369,IF($I$3=$V$6,V369,0)))))</f>
        <v>0</v>
      </c>
      <c r="O369" s="9">
        <f>(G369*I369)/1000000*N369</f>
        <v>0</v>
      </c>
      <c r="P369" s="27"/>
      <c r="Q369" s="26"/>
      <c r="R369" s="27"/>
      <c r="S369" s="27"/>
      <c r="T369" s="27"/>
      <c r="U369" s="27"/>
      <c r="V369" s="27"/>
    </row>
    <row r="370" spans="1:34" ht="15.75" customHeight="1">
      <c r="A370" s="32"/>
      <c r="B370" s="38"/>
      <c r="C370" s="93"/>
      <c r="D370" s="93"/>
      <c r="E370" s="93"/>
      <c r="F370" s="94"/>
      <c r="G370" s="54"/>
      <c r="H370" s="41"/>
      <c r="I370" s="40"/>
      <c r="J370" s="36"/>
      <c r="K370" s="25"/>
      <c r="N370" s="26"/>
      <c r="P370" s="27"/>
      <c r="Q370" s="26"/>
      <c r="R370" s="27"/>
      <c r="S370" s="27"/>
      <c r="T370" s="27"/>
      <c r="U370" s="27"/>
      <c r="V370" s="27"/>
    </row>
    <row r="371" spans="1:34" ht="15.75" customHeight="1">
      <c r="A371" s="32"/>
      <c r="B371" s="38"/>
      <c r="C371" s="93"/>
      <c r="D371" s="93"/>
      <c r="E371" s="93"/>
      <c r="F371" s="94"/>
      <c r="G371" s="54"/>
      <c r="H371" s="41"/>
      <c r="I371" s="40"/>
      <c r="J371" s="36"/>
      <c r="K371" s="25"/>
      <c r="M371" s="9">
        <f>(K371*IF(K371&gt;0,P371+O371,0))*$N$3</f>
        <v>0</v>
      </c>
      <c r="N371" s="26">
        <f>IF($I$3=$R$6,R371,IF($I$3=$S$6,S371,IF($I$3=$T$6,T371,IF($I$3=$U$6,U371,IF($I$3=$V$6,V371,0)))))</f>
        <v>0</v>
      </c>
      <c r="O371" s="9">
        <f>(G371*I371)/1000000*N371</f>
        <v>0</v>
      </c>
      <c r="P371" s="27"/>
      <c r="Q371" s="26"/>
      <c r="R371" s="27"/>
      <c r="S371" s="27"/>
      <c r="T371" s="27"/>
      <c r="U371" s="27"/>
      <c r="V371" s="27"/>
    </row>
    <row r="372" spans="1:34" ht="20.100000000000001" customHeight="1">
      <c r="A372" s="32"/>
      <c r="B372" s="45"/>
      <c r="C372" s="93"/>
      <c r="D372" s="93"/>
      <c r="E372" s="93"/>
      <c r="F372" s="94"/>
      <c r="G372" s="55"/>
      <c r="H372" s="43"/>
      <c r="I372" s="40"/>
      <c r="J372" s="36"/>
      <c r="K372" s="25"/>
      <c r="M372" s="9">
        <f>(IF(SUM(K367:K368)&gt;0,O372,0))*$N$3</f>
        <v>0</v>
      </c>
      <c r="N372" s="26">
        <f>IF($I$2=$X$6,X372,IF($I$2=$Y$6,Y372,IF($I$2=$Z$6,Z372,IF($I$2=$AA$6,AA372,IF($I$2=$AB$6,AB372,0)))))</f>
        <v>170</v>
      </c>
      <c r="O372" s="26">
        <f>(SUM(K367:K368))*N372</f>
        <v>0</v>
      </c>
      <c r="P372" s="27"/>
      <c r="Q372" s="26"/>
      <c r="R372" s="27"/>
      <c r="S372" s="27"/>
      <c r="T372" s="27"/>
      <c r="U372" s="27"/>
      <c r="V372" s="27"/>
      <c r="X372" s="9">
        <v>170</v>
      </c>
      <c r="Y372" s="9">
        <v>130</v>
      </c>
      <c r="Z372" s="9">
        <v>130</v>
      </c>
      <c r="AA372" s="9">
        <v>170</v>
      </c>
      <c r="AB372" s="9">
        <v>220</v>
      </c>
    </row>
    <row r="373" spans="1:34" s="82" customFormat="1" ht="18.75" customHeight="1">
      <c r="A373" s="32"/>
      <c r="B373" s="33" t="s">
        <v>356</v>
      </c>
      <c r="C373" s="93"/>
      <c r="D373" s="93"/>
      <c r="E373" s="93"/>
      <c r="F373" s="94" t="s">
        <v>357</v>
      </c>
      <c r="G373" s="46">
        <v>2500</v>
      </c>
      <c r="H373" s="46">
        <v>560</v>
      </c>
      <c r="I373" s="40">
        <v>600</v>
      </c>
      <c r="J373" s="36"/>
      <c r="K373" s="25"/>
      <c r="L373" s="9"/>
      <c r="M373" s="9">
        <f>(K373*IF(K373&gt;0,P373+O373,0))*$N$3</f>
        <v>0</v>
      </c>
      <c r="N373" s="26">
        <f>IF($I$3=$R$6,R373,IF($I$3=$S$6,S373,IF($I$3=$T$6,T373,IF($I$3=$U$6,U373,IF($I$3=$V$6,V373,0)))))</f>
        <v>80</v>
      </c>
      <c r="O373" s="9">
        <f>(G373*I373)/1000000*N373</f>
        <v>120</v>
      </c>
      <c r="P373" s="27">
        <v>70</v>
      </c>
      <c r="Q373" s="26"/>
      <c r="R373" s="27">
        <v>100</v>
      </c>
      <c r="S373" s="27">
        <v>80</v>
      </c>
      <c r="T373" s="27">
        <v>20</v>
      </c>
      <c r="U373" s="27">
        <v>30</v>
      </c>
      <c r="V373" s="27">
        <v>130</v>
      </c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7.45" customHeight="1">
      <c r="A374" s="32"/>
      <c r="B374" s="38"/>
      <c r="C374" s="93"/>
      <c r="D374" s="93"/>
      <c r="E374" s="93"/>
      <c r="F374" s="94"/>
      <c r="G374" s="46">
        <v>2500</v>
      </c>
      <c r="H374" s="39"/>
      <c r="I374" s="40"/>
      <c r="J374" s="36"/>
      <c r="K374" s="25"/>
      <c r="M374" s="9">
        <f>(K374*IF(K374&gt;0,P374+O374,0))*$N$3</f>
        <v>0</v>
      </c>
      <c r="N374" s="26">
        <f>IF($I$3=$R$6,R374,IF($I$3=$S$6,S374,IF($I$3=$T$6,T374,IF($I$3=$U$6,U374,IF($I$3=$V$6,V374,0)))))</f>
        <v>0</v>
      </c>
      <c r="O374" s="9">
        <f>(G374*I374)/1000000*N374</f>
        <v>0</v>
      </c>
      <c r="P374" s="27"/>
      <c r="Q374" s="26"/>
      <c r="R374" s="27"/>
      <c r="S374" s="27"/>
      <c r="T374" s="27"/>
      <c r="U374" s="27"/>
      <c r="V374" s="27"/>
    </row>
    <row r="375" spans="1:34" ht="15.75" customHeight="1">
      <c r="A375" s="32"/>
      <c r="B375" s="38"/>
      <c r="C375" s="93"/>
      <c r="D375" s="93"/>
      <c r="E375" s="93"/>
      <c r="F375" s="94"/>
      <c r="G375" s="54"/>
      <c r="H375" s="41"/>
      <c r="I375" s="40"/>
      <c r="J375" s="36"/>
      <c r="K375" s="25"/>
      <c r="M375" s="9">
        <f>(K375*IF(K375&gt;0,P375+O375,0))*$N$3</f>
        <v>0</v>
      </c>
      <c r="N375" s="26">
        <f>IF($I$3=$R$6,R375,IF($I$3=$S$6,S375,IF($I$3=$T$6,T375,IF($I$3=$U$6,U375,IF($I$3=$V$6,V375,0)))))</f>
        <v>0</v>
      </c>
      <c r="O375" s="9">
        <f>(G375*I375)/1000000*N375</f>
        <v>0</v>
      </c>
      <c r="P375" s="27"/>
      <c r="Q375" s="26"/>
      <c r="R375" s="27"/>
      <c r="S375" s="27"/>
      <c r="T375" s="27"/>
      <c r="U375" s="27"/>
      <c r="V375" s="27"/>
    </row>
    <row r="376" spans="1:34" ht="15.75" customHeight="1">
      <c r="A376" s="32"/>
      <c r="B376" s="38"/>
      <c r="C376" s="93"/>
      <c r="D376" s="93"/>
      <c r="E376" s="93"/>
      <c r="F376" s="94"/>
      <c r="G376" s="54"/>
      <c r="H376" s="41"/>
      <c r="I376" s="40"/>
      <c r="J376" s="36"/>
      <c r="K376" s="25"/>
      <c r="M376" s="9">
        <f>(K376*IF(K376&gt;0,P376+O376,0))*$N$3</f>
        <v>0</v>
      </c>
      <c r="N376" s="26">
        <f>IF($I$3=$R$6,R376,IF($I$3=$S$6,S376,IF($I$3=$T$6,T376,IF($I$3=$U$6,U376,IF($I$3=$V$6,V376,0)))))</f>
        <v>0</v>
      </c>
      <c r="O376" s="9">
        <f>(G376*I376)/1000000*N376</f>
        <v>0</v>
      </c>
      <c r="P376" s="27"/>
      <c r="Q376" s="26"/>
      <c r="R376" s="27"/>
      <c r="S376" s="27"/>
      <c r="T376" s="27"/>
      <c r="U376" s="27"/>
      <c r="V376" s="27"/>
    </row>
    <row r="377" spans="1:34" ht="15.75" customHeight="1">
      <c r="A377" s="32"/>
      <c r="B377" s="42"/>
      <c r="C377" s="93"/>
      <c r="D377" s="93"/>
      <c r="E377" s="93"/>
      <c r="F377" s="94"/>
      <c r="G377" s="55"/>
      <c r="H377" s="43"/>
      <c r="I377" s="40"/>
      <c r="J377" s="36"/>
      <c r="K377" s="25"/>
      <c r="M377" s="9">
        <f>(IF(SUM(K372:K373)&gt;0,O377,0))*$N$3</f>
        <v>0</v>
      </c>
      <c r="N377" s="26">
        <f>IF($I$2=$X$6,X377,IF($I$2=$Y$6,Y377,IF($I$2=$Z$6,Z377,IF($I$2=$AA$6,AA377,IF($I$2=$AB$6,AB377,0)))))</f>
        <v>85</v>
      </c>
      <c r="O377" s="26">
        <f>(SUM(K372:K373))*N377</f>
        <v>0</v>
      </c>
      <c r="P377" s="27"/>
      <c r="Q377" s="26"/>
      <c r="R377" s="27"/>
      <c r="S377" s="27"/>
      <c r="T377" s="27"/>
      <c r="U377" s="27"/>
      <c r="V377" s="27"/>
      <c r="X377" s="9">
        <v>85</v>
      </c>
      <c r="Y377" s="9">
        <v>85</v>
      </c>
      <c r="Z377" s="9">
        <v>85</v>
      </c>
      <c r="AA377" s="9">
        <v>85</v>
      </c>
      <c r="AB377" s="9">
        <v>100</v>
      </c>
    </row>
    <row r="378" spans="1:34" s="82" customFormat="1" ht="15.75" customHeight="1">
      <c r="A378" s="9"/>
      <c r="B378" s="66"/>
      <c r="C378" s="95"/>
      <c r="D378" s="95"/>
      <c r="E378" s="95"/>
      <c r="F378" s="13"/>
      <c r="G378" s="96"/>
      <c r="H378" s="96"/>
      <c r="I378" s="96"/>
      <c r="J378" s="13"/>
      <c r="K378" s="81"/>
      <c r="L378" s="9"/>
      <c r="M378" s="9"/>
      <c r="N378" s="26"/>
      <c r="O378" s="9"/>
      <c r="P378" s="27"/>
      <c r="Q378" s="26"/>
      <c r="R378" s="27"/>
      <c r="S378" s="27"/>
      <c r="T378" s="27"/>
      <c r="U378" s="27"/>
      <c r="V378" s="27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ht="15.75" customHeight="1">
      <c r="B379" s="66"/>
      <c r="C379" s="95"/>
      <c r="D379" s="95"/>
      <c r="E379" s="95"/>
      <c r="F379" s="13"/>
      <c r="G379" s="96"/>
      <c r="H379" s="96"/>
      <c r="I379" s="96"/>
      <c r="K379" s="81"/>
      <c r="N379" s="26"/>
      <c r="P379" s="27"/>
      <c r="Q379" s="26"/>
      <c r="R379" s="27"/>
      <c r="S379" s="27"/>
      <c r="T379" s="27"/>
      <c r="U379" s="27"/>
      <c r="V379" s="27"/>
    </row>
    <row r="380" spans="1:34" ht="15.75" customHeight="1">
      <c r="B380" s="67"/>
      <c r="C380" s="95"/>
      <c r="D380" s="95"/>
      <c r="E380" s="95"/>
      <c r="F380" s="28"/>
      <c r="G380" s="29"/>
      <c r="H380" s="29"/>
      <c r="I380" s="30"/>
      <c r="K380" s="81"/>
      <c r="N380" s="26"/>
      <c r="P380" s="27"/>
      <c r="Q380" s="26"/>
      <c r="R380" s="27"/>
      <c r="S380" s="27"/>
      <c r="T380" s="27"/>
      <c r="U380" s="27"/>
      <c r="V380" s="27"/>
    </row>
    <row r="381" spans="1:34" ht="15.75" customHeight="1">
      <c r="B381" s="68"/>
      <c r="C381" s="97"/>
      <c r="D381" s="97"/>
      <c r="E381" s="97"/>
      <c r="F381" s="69"/>
      <c r="G381" s="70"/>
      <c r="H381" s="70"/>
      <c r="I381" s="71"/>
      <c r="K381" s="81"/>
      <c r="N381" s="26"/>
      <c r="P381" s="27"/>
    </row>
    <row r="382" spans="1:34" ht="15.75" customHeight="1"/>
    <row r="383" spans="1:34" ht="15.75" customHeight="1"/>
    <row r="384" spans="1:3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</sheetData>
  <sheetProtection password="C60F" sheet="1" objects="1" scenarios="1" selectLockedCells="1"/>
  <mergeCells count="104">
    <mergeCell ref="B1:F1"/>
    <mergeCell ref="X5:AA5"/>
    <mergeCell ref="B12:I12"/>
    <mergeCell ref="C13:E18"/>
    <mergeCell ref="F13:F18"/>
    <mergeCell ref="C19:E30"/>
    <mergeCell ref="F19:F30"/>
    <mergeCell ref="G2:H2"/>
    <mergeCell ref="B3:D3"/>
    <mergeCell ref="G3:H3"/>
    <mergeCell ref="P3:V3"/>
    <mergeCell ref="B5:B6"/>
    <mergeCell ref="C5:E6"/>
    <mergeCell ref="F5:F6"/>
    <mergeCell ref="G5:G6"/>
    <mergeCell ref="H5:H6"/>
    <mergeCell ref="I5:I6"/>
    <mergeCell ref="K5:K6"/>
    <mergeCell ref="M5:N5"/>
    <mergeCell ref="P5:P6"/>
    <mergeCell ref="R5:V5"/>
    <mergeCell ref="B11:I11"/>
    <mergeCell ref="C31:E38"/>
    <mergeCell ref="F31:F38"/>
    <mergeCell ref="C39:E46"/>
    <mergeCell ref="F39:F46"/>
    <mergeCell ref="C47:E52"/>
    <mergeCell ref="F47:F52"/>
    <mergeCell ref="C53:E57"/>
    <mergeCell ref="F53:F57"/>
    <mergeCell ref="C58:E63"/>
    <mergeCell ref="F58:F63"/>
    <mergeCell ref="C64:E68"/>
    <mergeCell ref="F64:F68"/>
    <mergeCell ref="C69:E78"/>
    <mergeCell ref="F69:F78"/>
    <mergeCell ref="C79:E89"/>
    <mergeCell ref="F79:F89"/>
    <mergeCell ref="C91:E98"/>
    <mergeCell ref="F91:F98"/>
    <mergeCell ref="C99:E109"/>
    <mergeCell ref="F99:F109"/>
    <mergeCell ref="C111:E125"/>
    <mergeCell ref="F111:F125"/>
    <mergeCell ref="C127:E141"/>
    <mergeCell ref="F127:F141"/>
    <mergeCell ref="C143:E157"/>
    <mergeCell ref="F143:F157"/>
    <mergeCell ref="C159:E163"/>
    <mergeCell ref="F159:F163"/>
    <mergeCell ref="C164:E171"/>
    <mergeCell ref="F164:F171"/>
    <mergeCell ref="C172:E176"/>
    <mergeCell ref="F172:F176"/>
    <mergeCell ref="C177:E183"/>
    <mergeCell ref="F177:F183"/>
    <mergeCell ref="C184:E187"/>
    <mergeCell ref="F184:F187"/>
    <mergeCell ref="C188:E193"/>
    <mergeCell ref="F188:F193"/>
    <mergeCell ref="C194:E203"/>
    <mergeCell ref="F194:F203"/>
    <mergeCell ref="C283:E295"/>
    <mergeCell ref="F283:F295"/>
    <mergeCell ref="C296:E308"/>
    <mergeCell ref="F296:F308"/>
    <mergeCell ref="C309:E316"/>
    <mergeCell ref="F309:F316"/>
    <mergeCell ref="C317:E328"/>
    <mergeCell ref="F317:F328"/>
    <mergeCell ref="C204:E215"/>
    <mergeCell ref="F204:F215"/>
    <mergeCell ref="C216:E228"/>
    <mergeCell ref="F216:F228"/>
    <mergeCell ref="C229:E241"/>
    <mergeCell ref="F229:F241"/>
    <mergeCell ref="C242:E256"/>
    <mergeCell ref="F242:F256"/>
    <mergeCell ref="C257:E269"/>
    <mergeCell ref="F257:F269"/>
    <mergeCell ref="C367:E372"/>
    <mergeCell ref="F367:F372"/>
    <mergeCell ref="C373:E377"/>
    <mergeCell ref="F373:F377"/>
    <mergeCell ref="C378:E380"/>
    <mergeCell ref="G378:I378"/>
    <mergeCell ref="G379:I379"/>
    <mergeCell ref="C381:E381"/>
    <mergeCell ref="F8:I8"/>
    <mergeCell ref="F9:I9"/>
    <mergeCell ref="F10:I10"/>
    <mergeCell ref="B8:E10"/>
    <mergeCell ref="C329:E336"/>
    <mergeCell ref="F329:F336"/>
    <mergeCell ref="C337:E348"/>
    <mergeCell ref="F337:F348"/>
    <mergeCell ref="C349:E354"/>
    <mergeCell ref="F349:F354"/>
    <mergeCell ref="C355:E360"/>
    <mergeCell ref="F355:F360"/>
    <mergeCell ref="C361:E366"/>
    <mergeCell ref="F361:F366"/>
    <mergeCell ref="C270:E282"/>
    <mergeCell ref="F270:F282"/>
  </mergeCells>
  <conditionalFormatting sqref="I3">
    <cfRule type="cellIs" dxfId="0" priority="2" operator="equal">
      <formula>0</formula>
    </cfRule>
  </conditionalFormatting>
  <dataValidations count="3">
    <dataValidation type="list" allowBlank="1" showInputMessage="1" showErrorMessage="1" sqref="I3">
      <formula1>$R$6:$V$6</formula1>
      <formula2>0</formula2>
    </dataValidation>
    <dataValidation allowBlank="1" showInputMessage="1" showErrorMessage="1" sqref="K68">
      <formula1>$R$52:$U$52</formula1>
      <formula2>0</formula2>
    </dataValidation>
    <dataValidation type="list" operator="equal" allowBlank="1" showErrorMessage="1" sqref="I2">
      <formula1>кух.модули!$X$6:$AB$6</formula1>
      <formula2>0</formula2>
    </dataValidation>
  </dataValidations>
  <pageMargins left="0.23611111111111099" right="0.23611111111111099" top="0.196527777777778" bottom="0.196527777777778" header="0.511811023622047" footer="0.511811023622047"/>
  <pageSetup paperSize="9" orientation="portrait" horizontalDpi="300" verticalDpi="300" r:id="rId1"/>
  <rowBreaks count="5" manualBreakCount="5">
    <brk id="63" max="16383" man="1"/>
    <brk id="193" max="16383" man="1"/>
    <brk id="256" max="16383" man="1"/>
    <brk id="282" max="16383" man="1"/>
    <brk id="3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Read Me</vt:lpstr>
      <vt:lpstr>кух.модули</vt:lpstr>
    </vt:vector>
  </TitlesOfParts>
  <Company>мф.МОНА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Калькуляция</dc:title>
  <dc:creator>konstruktor</dc:creator>
  <dc:description>таблица для расчёта стоимости мебели.
konstruktor2004@inbox.ru</dc:description>
  <cp:lastModifiedBy>Alex</cp:lastModifiedBy>
  <cp:revision>38</cp:revision>
  <cp:lastPrinted>2012-12-26T04:38:11Z</cp:lastPrinted>
  <dcterms:created xsi:type="dcterms:W3CDTF">2005-09-06T10:15:48Z</dcterms:created>
  <dcterms:modified xsi:type="dcterms:W3CDTF">2024-03-13T11:46:20Z</dcterms:modified>
  <dc:language>ru-RU</dc:language>
</cp:coreProperties>
</file>